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蓝氢模型" sheetId="2" state="visible" r:id="rId2"/>
    <sheet xmlns:r="http://schemas.openxmlformats.org/officeDocument/2006/relationships" name="基准区间" sheetId="3" state="visible" r:id="rId3"/>
    <sheet xmlns:r="http://schemas.openxmlformats.org/officeDocument/2006/relationships" name="敏感性" sheetId="4" state="visible" r:id="rId4"/>
    <sheet xmlns:r="http://schemas.openxmlformats.org/officeDocument/2006/relationships" name="来源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A1628"/>
      <sz val="18"/>
    </font>
    <font>
      <name val="Calibri"/>
      <color rgb="000A1628"/>
      <sz val="11"/>
    </font>
    <font>
      <name val="Calibri"/>
      <i val="1"/>
      <color rgb="005A6B7A"/>
      <sz val="11"/>
    </font>
    <font>
      <name val="Calibri"/>
      <b val="1"/>
      <color rgb="00FFFFFF"/>
      <sz val="12"/>
    </font>
    <font>
      <name val="Calibri"/>
      <b val="1"/>
      <color rgb="000A1628"/>
      <sz val="11"/>
    </font>
    <font>
      <name val="Calibri"/>
      <i val="1"/>
      <color rgb="00B26A00"/>
      <sz val="10"/>
    </font>
  </fonts>
  <fills count="6">
    <fill>
      <patternFill/>
    </fill>
    <fill>
      <patternFill patternType="gray125"/>
    </fill>
    <fill>
      <patternFill patternType="solid">
        <fgColor rgb="0000BFA5"/>
      </patternFill>
    </fill>
    <fill>
      <patternFill patternType="solid">
        <fgColor rgb="00FFF6D5"/>
      </patternFill>
    </fill>
    <fill>
      <patternFill patternType="solid">
        <fgColor rgb="00D9F2EE"/>
      </patternFill>
    </fill>
    <fill>
      <patternFill patternType="solid">
        <fgColor rgb="00F1F4F6"/>
      </patternFill>
    </fill>
  </fills>
  <borders count="2">
    <border>
      <left/>
      <right/>
      <top/>
      <bottom/>
      <diagonal/>
    </border>
    <border>
      <left style="thin">
        <color rgb="00D5DBDF"/>
      </left>
      <right style="thin">
        <color rgb="00D5DBDF"/>
      </right>
      <top style="thin">
        <color rgb="00D5DBDF"/>
      </top>
      <bottom style="thin">
        <color rgb="00D5DBD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2" fillId="0" borderId="1" pivotButton="0" quotePrefix="0" xfId="0"/>
    <xf numFmtId="0" fontId="5" fillId="3" borderId="1" pivotButton="0" quotePrefix="0" xfId="0"/>
    <xf numFmtId="0" fontId="6" fillId="0" borderId="1" pivotButton="0" quotePrefix="0" xfId="0"/>
    <xf numFmtId="2" fontId="5" fillId="3" borderId="1" pivotButton="0" quotePrefix="0" xfId="0"/>
    <xf numFmtId="164" fontId="5" fillId="3" borderId="1" pivotButton="0" quotePrefix="0" xfId="0"/>
    <xf numFmtId="0" fontId="5" fillId="0" borderId="1" pivotButton="0" quotePrefix="0" xfId="0"/>
    <xf numFmtId="2" fontId="5" fillId="4" borderId="1" pivotButton="0" quotePrefix="0" xfId="0"/>
    <xf numFmtId="165" fontId="5" fillId="5" borderId="1" pivotButton="0" quotePrefix="0" xfId="0"/>
    <xf numFmtId="2" fontId="5" fillId="5" borderId="1" pivotButton="0" quotePrefix="0" xfId="0"/>
    <xf numFmtId="1" fontId="5" fillId="5" borderId="1" pivotButton="0" quotePrefix="0" xfId="0"/>
    <xf numFmtId="0" fontId="5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蓝氢：最便宜的清洁氢，为什么还是输了？—— 配套工作表</t>
        </is>
      </c>
    </row>
    <row r="3">
      <c r="A3" s="2" t="inlineStr">
        <is>
          <t>• 本表配套硬核投研所的蓝氢拆解（bankable.show）。作者在首创能源技术商业化一线做了十多年。</t>
        </is>
      </c>
    </row>
    <row r="4">
      <c r="A4" s="2" t="inlineStr">
        <is>
          <t>• 表1（蓝氢模型）：活的模型。改黄色单元格 —— 气价、捕集率、捕集成本、碳价、45Q —— 看蓝氢对灰氢怎么动。灰氢由气价驱动；蓝氢 = 灰氢 + 碳捕集增量；碳价只打在你没捕到的那部分二氧化碳上；45Q 只为你捕到的部分付钱。</t>
        </is>
      </c>
    </row>
    <row r="5">
      <c r="A5" s="2" t="inlineStr">
        <is>
          <t>• 表2（基准区间）：节目里引用的区间 —— 灰氢/蓝氢/绿氢每公斤成本、捕集率（设计使然约 60% vs 标准要的 90–95%）、45Q 的 85 美元、加拿大 ITC、艾伯塔 95 对 20 的落差、中国的人民币成本、青绿氢 6% 的天花板。每行都带 [S#]。</t>
        </is>
      </c>
    </row>
    <row r="6">
      <c r="A6" s="2" t="inlineStr">
        <is>
          <t>• 表3（敏感性）：四个杠杆逐个扫。气价让灰氢蓝氢一起动；捕集率和碳价决定蓝氢能不能凭本事赢灰氢。</t>
        </is>
      </c>
    </row>
    <row r="7">
      <c r="A7" s="2" t="inlineStr">
        <is>
          <t>• 带走一句话：制氢从来不是难的那一步，难的是碳。埋掉（蓝氢）、卖掉（青绿氢）、或者不做氢、把气烧了发电卖给数据中心。</t>
        </is>
      </c>
    </row>
    <row r="8">
      <c r="A8" s="3" t="inlineStr">
        <is>
          <t>• 所有数值为示意（公开数据）；公开数据 TEA 的误差带约 ±30–50%。对外使用前需合资格评审人核定。不构成投资建议；只判定技术，不荐股。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2" customWidth="1" min="3" max="3"/>
    <col width="40" customWidth="1" min="4" max="4"/>
  </cols>
  <sheetData>
    <row r="1">
      <c r="A1" s="1" t="inlineStr">
        <is>
          <t>蓝氢对灰氢 —— SMR + 碳捕集，同类比同类</t>
        </is>
      </c>
    </row>
    <row r="2">
      <c r="A2" s="3" t="inlineStr">
        <is>
          <t>改黄色单元格。默认值让灰氢落在 1.50–2.50 美元区间 [S5-RB04]、蓝氢落在 2.00–3.50 区间 [S23]。改造增量从简折成一行 —— 从简，但说清楚。</t>
        </is>
      </c>
    </row>
    <row r="4">
      <c r="A4" s="4" t="inlineStr">
        <is>
          <t>输入</t>
        </is>
      </c>
      <c r="B4" s="4" t="inlineStr">
        <is>
          <t>数值</t>
        </is>
      </c>
      <c r="C4" s="4" t="inlineStr">
        <is>
          <t>单位</t>
        </is>
      </c>
      <c r="D4" s="4" t="inlineStr">
        <is>
          <t>来源</t>
        </is>
      </c>
    </row>
    <row r="5">
      <c r="A5" s="5" t="inlineStr">
        <is>
          <t>天然气价格</t>
        </is>
      </c>
      <c r="B5" s="6" t="n">
        <v>4</v>
      </c>
      <c r="C5" s="5" t="inlineStr">
        <is>
          <t>美元/MMBtu</t>
        </is>
      </c>
      <c r="D5" s="7" t="inlineStr">
        <is>
          <t>灰氢的杠杆</t>
        </is>
      </c>
    </row>
    <row r="6">
      <c r="A6" s="5" t="inlineStr">
        <is>
          <t>每公斤氢耗气（燃料+原料）</t>
        </is>
      </c>
      <c r="B6" s="8" t="n">
        <v>0.16</v>
      </c>
      <c r="C6" s="5" t="inlineStr">
        <is>
          <t>MMBtu/公斤</t>
        </is>
      </c>
      <c r="D6" s="7" t="inlineStr">
        <is>
          <t>SMR 约 0.15–0.17</t>
        </is>
      </c>
    </row>
    <row r="7">
      <c r="A7" s="5" t="inlineStr">
        <is>
          <t>灰氢非气成本</t>
        </is>
      </c>
      <c r="B7" s="6" t="n">
        <v>1.3</v>
      </c>
      <c r="C7" s="5" t="inlineStr">
        <is>
          <t>美元/公斤</t>
        </is>
      </c>
      <c r="D7" s="7" t="inlineStr">
        <is>
          <t>让灰氢落在 [S5-RB04] 1.50–2.50</t>
        </is>
      </c>
    </row>
    <row r="8">
      <c r="A8" s="5" t="inlineStr">
        <is>
          <t>灰氢排放因子</t>
        </is>
      </c>
      <c r="B8" s="6" t="n">
        <v>9.5</v>
      </c>
      <c r="C8" s="5" t="inlineStr">
        <is>
          <t>公斤CO2/公斤氢</t>
        </is>
      </c>
      <c r="D8" s="7" t="inlineStr">
        <is>
          <t>[S7-RB02] 9–12</t>
        </is>
      </c>
    </row>
    <row r="9">
      <c r="A9" s="5" t="inlineStr">
        <is>
          <t>捕集率</t>
        </is>
      </c>
      <c r="B9" s="9" t="n">
        <v>0.6</v>
      </c>
      <c r="C9" s="5" t="inlineStr">
        <is>
          <t>0–1</t>
        </is>
      </c>
      <c r="D9" s="7" t="inlineStr">
        <is>
          <t>[S3] 在运机组合计约60%，设计使然；ATR 0.95</t>
        </is>
      </c>
    </row>
    <row r="10">
      <c r="A10" s="5" t="inlineStr">
        <is>
          <t>捕集 + 运输 + 封存</t>
        </is>
      </c>
      <c r="B10" s="6" t="n">
        <v>65</v>
      </c>
      <c r="C10" s="5" t="inlineStr">
        <is>
          <t>美元/吨CO2</t>
        </is>
      </c>
      <c r="D10" s="7" t="inlineStr">
        <is>
          <t>公开 TEA 区间</t>
        </is>
      </c>
    </row>
    <row r="11">
      <c r="A11" s="5" t="inlineStr">
        <is>
          <t>蓝氢改造增量（造价/运维）</t>
        </is>
      </c>
      <c r="B11" s="8" t="n">
        <v>0.3</v>
      </c>
      <c r="C11" s="5" t="inlineStr">
        <is>
          <t>美元/公斤</t>
        </is>
      </c>
      <c r="D11" s="7" t="inlineStr">
        <is>
          <t>简化处理</t>
        </is>
      </c>
    </row>
    <row r="12">
      <c r="A12" s="5" t="inlineStr">
        <is>
          <t>碳价（作用于未捕集部分）</t>
        </is>
      </c>
      <c r="B12" s="6" t="n">
        <v>0</v>
      </c>
      <c r="C12" s="5" t="inlineStr">
        <is>
          <t>美元/吨CO2</t>
        </is>
      </c>
      <c r="D12" s="7" t="inlineStr">
        <is>
          <t>你自己设</t>
        </is>
      </c>
    </row>
    <row r="13">
      <c r="A13" s="5" t="inlineStr">
        <is>
          <t>45Q 抵免（0=关闭）</t>
        </is>
      </c>
      <c r="B13" s="6" t="n">
        <v>85</v>
      </c>
      <c r="C13" s="5" t="inlineStr">
        <is>
          <t>美元/吨CO2</t>
        </is>
      </c>
      <c r="D13" s="7" t="inlineStr">
        <is>
          <t>[S13][S14] OBBB 后驱油同价</t>
        </is>
      </c>
    </row>
    <row r="14">
      <c r="A14" s="5" t="inlineStr">
        <is>
          <t>上游甲烷泄漏率</t>
        </is>
      </c>
      <c r="B14" s="9" t="n">
        <v>0.015</v>
      </c>
      <c r="C14" s="5" t="inlineStr">
        <is>
          <t>占气量比例</t>
        </is>
      </c>
      <c r="D14" s="7" t="inlineStr">
        <is>
          <t>[S4] 美国均值 1.5%</t>
        </is>
      </c>
    </row>
    <row r="16">
      <c r="A16" s="4" t="inlineStr">
        <is>
          <t>输出</t>
        </is>
      </c>
      <c r="B16" s="4" t="inlineStr">
        <is>
          <t>数值</t>
        </is>
      </c>
      <c r="C16" s="4" t="inlineStr">
        <is>
          <t>单位</t>
        </is>
      </c>
    </row>
    <row r="17">
      <c r="A17" s="10" t="inlineStr">
        <is>
          <t>灰氢 LCOH</t>
        </is>
      </c>
      <c r="B17" s="11">
        <f>B5*B6+B7</f>
        <v/>
      </c>
      <c r="C17" s="5" t="inlineStr">
        <is>
          <t>美元/公斤</t>
        </is>
      </c>
    </row>
    <row r="18">
      <c r="A18" s="5" t="inlineStr">
        <is>
          <t>每公斤氢捕集的 CO2</t>
        </is>
      </c>
      <c r="B18" s="12">
        <f>B8*B9</f>
        <v/>
      </c>
      <c r="C18" s="5" t="inlineStr">
        <is>
          <t>公斤CO2</t>
        </is>
      </c>
    </row>
    <row r="19">
      <c r="A19" s="5" t="inlineStr">
        <is>
          <t>每公斤氢排放的 CO2</t>
        </is>
      </c>
      <c r="B19" s="12">
        <f>B8*(1-B9)</f>
        <v/>
      </c>
      <c r="C19" s="5" t="inlineStr">
        <is>
          <t>公斤CO2</t>
        </is>
      </c>
    </row>
    <row r="20">
      <c r="A20" s="5" t="inlineStr">
        <is>
          <t>捕集成本（捕集+运输+封存）</t>
        </is>
      </c>
      <c r="B20" s="13">
        <f>B18*B10/1000</f>
        <v/>
      </c>
      <c r="C20" s="5" t="inlineStr">
        <is>
          <t>美元/公斤</t>
        </is>
      </c>
    </row>
    <row r="21">
      <c r="A21" s="5" t="inlineStr">
        <is>
          <t>改造增量</t>
        </is>
      </c>
      <c r="B21" s="13">
        <f>B11</f>
        <v/>
      </c>
      <c r="C21" s="5" t="inlineStr">
        <is>
          <t>美元/公斤</t>
        </is>
      </c>
    </row>
    <row r="22">
      <c r="A22" s="5" t="inlineStr">
        <is>
          <t>未捕集部分的碳成本</t>
        </is>
      </c>
      <c r="B22" s="13">
        <f>B19*B12/1000</f>
        <v/>
      </c>
      <c r="C22" s="5" t="inlineStr">
        <is>
          <t>美元/公斤</t>
        </is>
      </c>
    </row>
    <row r="23">
      <c r="A23" s="5" t="inlineStr">
        <is>
          <t>45Q 抵免</t>
        </is>
      </c>
      <c r="B23" s="13">
        <f>B18*B13/1000</f>
        <v/>
      </c>
      <c r="C23" s="5" t="inlineStr">
        <is>
          <t>美元/公斤</t>
        </is>
      </c>
    </row>
    <row r="24">
      <c r="A24" s="10" t="inlineStr">
        <is>
          <t>蓝氢 LCOH —— 净</t>
        </is>
      </c>
      <c r="B24" s="11">
        <f>B17+B20+B21+B22-B23</f>
        <v/>
      </c>
      <c r="C24" s="5" t="inlineStr">
        <is>
          <t>美元/公斤</t>
        </is>
      </c>
    </row>
    <row r="25">
      <c r="A25" s="5" t="inlineStr">
        <is>
          <t>对灰氢的差价</t>
        </is>
      </c>
      <c r="B25" s="13">
        <f>B24-B17</f>
        <v/>
      </c>
      <c r="C25" s="5" t="inlineStr">
        <is>
          <t>美元/公斤</t>
        </is>
      </c>
    </row>
    <row r="26">
      <c r="A26" s="10" t="inlineStr">
        <is>
          <t>补平差价所需碳价</t>
        </is>
      </c>
      <c r="B26" s="14">
        <f>IF(B19&gt;0.01,(B24-B17)/B19*1000,0)</f>
        <v/>
      </c>
      <c r="C26" s="5" t="inlineStr">
        <is>
          <t>美元/吨CO2</t>
        </is>
      </c>
    </row>
    <row r="27">
      <c r="A27" s="5" t="inlineStr">
        <is>
          <t>上游泄漏 CO2e（百年 GWP≈28）</t>
        </is>
      </c>
      <c r="B27" s="12">
        <f>B6*21*B14*28</f>
        <v/>
      </c>
      <c r="C27" s="5" t="inlineStr">
        <is>
          <t>公斤CO2e/公斤</t>
        </is>
      </c>
    </row>
    <row r="29">
      <c r="A29" s="3" t="inlineStr">
        <is>
          <t>校验锚点：默认值下灰氢 = 1.94 美元（区间 1.50–2.50 [S5-RB04]）；蓝氢净 = 2.13 美元（区间 2.00–3.50 [S23]）。把捕集率改到 ATR 的 0.95 [S3]：45Q 一行升到约 0.77 美元/公斤 —— 正是节目里那句'85 美元 × 捕集约 9 公斤，补掉蓝灰差价约 1 美元的四分之三'[推导 §4]。注意模型暴露的张力：捕集率越高，捕集成本和抵免一起涨，差价反而缩小 —— 但最后几行才是那堵墙。按美国均值 1.5% 泄漏，光上游甲烷就多加约 1.4 公斤 CO2e（百年口径），多高的捕集率都碰不到它 [S4]。这一行就是为什么'95% 捕集'不等于'干净'。</t>
        </is>
      </c>
    </row>
  </sheetData>
  <mergeCells count="1">
    <mergeCell ref="A29:D2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46" customWidth="1" min="1" max="1"/>
    <col width="34" customWidth="1" min="2" max="2"/>
    <col width="16" customWidth="1" min="3" max="3"/>
    <col width="26" customWidth="1" min="4" max="4"/>
  </cols>
  <sheetData>
    <row r="1">
      <c r="A1" s="1" t="inlineStr">
        <is>
          <t>基准区间 —— 节目引用的数（同一个分子，同类比同类）</t>
        </is>
      </c>
    </row>
    <row r="3">
      <c r="A3" s="4" t="inlineStr">
        <is>
          <t>基准</t>
        </is>
      </c>
      <c r="B3" s="4" t="inlineStr">
        <is>
          <t>区间</t>
        </is>
      </c>
      <c r="C3" s="4" t="inlineStr">
        <is>
          <t>单位</t>
        </is>
      </c>
      <c r="D3" s="4" t="inlineStr">
        <is>
          <t>来源</t>
        </is>
      </c>
    </row>
    <row r="4">
      <c r="A4" s="15" t="inlineStr">
        <is>
          <t>灰氢 — SMR 在位者（美国）</t>
        </is>
      </c>
      <c r="B4" s="16" t="inlineStr">
        <is>
          <t>1.50–2.50</t>
        </is>
      </c>
      <c r="C4" s="16" t="inlineStr">
        <is>
          <t>美元/公斤</t>
        </is>
      </c>
      <c r="D4" s="17" t="inlineStr">
        <is>
          <t>[S5-RB04]</t>
        </is>
      </c>
    </row>
    <row r="5">
      <c r="A5" s="15" t="inlineStr">
        <is>
          <t>蓝氢 — SMR + 碳捕集</t>
        </is>
      </c>
      <c r="B5" s="16" t="inlineStr">
        <is>
          <t>2.00–3.50</t>
        </is>
      </c>
      <c r="C5" s="16" t="inlineStr">
        <is>
          <t>美元/公斤</t>
        </is>
      </c>
      <c r="D5" s="17" t="inlineStr">
        <is>
          <t>[S23]</t>
        </is>
      </c>
    </row>
    <row r="6">
      <c r="A6" s="15" t="inlineStr">
        <is>
          <t>蓝氢 — 理论下限（气价低地区）</t>
        </is>
      </c>
      <c r="B6" s="16" t="inlineStr">
        <is>
          <t>略高于 1 美元 —— 理论值；没有在产项目在 95% 捕集率下达到</t>
        </is>
      </c>
      <c r="C6" s="16" t="inlineStr">
        <is>
          <t>美元/公斤</t>
        </is>
      </c>
      <c r="D6" s="17" t="inlineStr">
        <is>
          <t>[S1] IEA 2026</t>
        </is>
      </c>
    </row>
    <row r="7">
      <c r="A7" s="15" t="inlineStr">
        <is>
          <t>绿氢 — PEM · 美国 · 无补贴</t>
        </is>
      </c>
      <c r="B7" s="16" t="inlineStr">
        <is>
          <t>约 5</t>
        </is>
      </c>
      <c r="C7" s="16" t="inlineStr">
        <is>
          <t>美元/公斤</t>
        </is>
      </c>
      <c r="D7" s="17" t="inlineStr">
        <is>
          <t>[S4-RB04]</t>
        </is>
      </c>
    </row>
    <row r="8">
      <c r="A8" s="15" t="inlineStr">
        <is>
          <t>捕集率 — 传统 SMR+CCS 在运机组</t>
        </is>
      </c>
      <c r="B8" s="16" t="inlineStr">
        <is>
          <t>约 60%，设计使然，不是故障</t>
        </is>
      </c>
      <c r="C8" s="16" t="inlineStr">
        <is>
          <t>比例</t>
        </is>
      </c>
      <c r="D8" s="17" t="inlineStr">
        <is>
          <t>[S3]</t>
        </is>
      </c>
    </row>
    <row r="9">
      <c r="A9" s="15" t="inlineStr">
        <is>
          <t>捕集率 — 标准要求 / ATR 目标</t>
        </is>
      </c>
      <c r="B9" s="16" t="inlineStr">
        <is>
          <t>90–95% / 95%（ATR 份额 约0% → 2030年约37%）</t>
        </is>
      </c>
      <c r="C9" s="16" t="inlineStr">
        <is>
          <t>比例</t>
        </is>
      </c>
      <c r="D9" s="17" t="inlineStr">
        <is>
          <t>[S5][S3]</t>
        </is>
      </c>
    </row>
    <row r="10">
      <c r="A10" s="15" t="inlineStr">
        <is>
          <t>甲烷墙 — 1.5% 泄漏 + 100% 捕集</t>
        </is>
      </c>
      <c r="B10" s="16" t="inlineStr">
        <is>
          <t>仍 &gt;2.5 公斤 CO2e/公斤氢；0.4% + 90% ≈ 2 公斤</t>
        </is>
      </c>
      <c r="C10" s="16" t="inlineStr">
        <is>
          <t>公斤/公斤</t>
        </is>
      </c>
      <c r="D10" s="17" t="inlineStr">
        <is>
          <t>[S4]</t>
        </is>
      </c>
    </row>
    <row r="11">
      <c r="A11" s="15" t="inlineStr">
        <is>
          <t>45Q（OBBB 后）</t>
        </is>
      </c>
      <c r="B11" s="16" t="inlineStr">
        <is>
          <t>地质封存 85 美元/吨；驱油/利用提至 85 同价</t>
        </is>
      </c>
      <c r="C11" s="16" t="inlineStr">
        <is>
          <t>美元/吨</t>
        </is>
      </c>
      <c r="D11" s="17" t="inlineStr">
        <is>
          <t>[S13][S14]</t>
        </is>
      </c>
    </row>
    <row r="12">
      <c r="A12" s="15" t="inlineStr">
        <is>
          <t>45Q 折算（捕集约 9 公斤/公斤氢）</t>
        </is>
      </c>
      <c r="B12" s="16" t="inlineStr">
        <is>
          <t>约 0.77 美元/公斤 —— 补掉约 1 美元蓝灰差价的四分之三</t>
        </is>
      </c>
      <c r="C12" s="16" t="inlineStr">
        <is>
          <t>美元/公斤</t>
        </is>
      </c>
      <c r="D12" s="17" t="inlineStr">
        <is>
          <t>推导 [清单 §4]</t>
        </is>
      </c>
    </row>
    <row r="13">
      <c r="A13" s="15" t="inlineStr">
        <is>
          <t>加拿大 CCUS ITC</t>
        </is>
      </c>
      <c r="B13" s="16" t="inlineStr">
        <is>
          <t>捕集设备造价的 50%</t>
        </is>
      </c>
      <c r="C13" s="16" t="inlineStr">
        <is>
          <t>比例</t>
        </is>
      </c>
      <c r="D13" s="17" t="inlineStr">
        <is>
          <t>[S15]</t>
        </is>
      </c>
    </row>
    <row r="14">
      <c r="A14" s="15" t="inlineStr">
        <is>
          <t>艾伯塔 TIER 碳价</t>
        </is>
      </c>
      <c r="B14" s="16" t="inlineStr">
        <is>
          <t>名义 95 加元/吨 vs 履约信用市场价约 20</t>
        </is>
      </c>
      <c r="C14" s="16" t="inlineStr">
        <is>
          <t>加元/吨</t>
        </is>
      </c>
      <c r="D14" s="17" t="inlineStr">
        <is>
          <t>[S21]</t>
        </is>
      </c>
    </row>
    <row r="15">
      <c r="A15" s="15" t="inlineStr">
        <is>
          <t>中国 — 煤 / 气 / 电解制氢成本</t>
        </is>
      </c>
      <c r="B15" s="16" t="inlineStr">
        <is>
          <t>12 / 15 / 20–30</t>
        </is>
      </c>
      <c r="C15" s="16" t="inlineStr">
        <is>
          <t>元/公斤</t>
        </is>
      </c>
      <c r="D15" s="17" t="inlineStr">
        <is>
          <t>[S50]</t>
        </is>
      </c>
    </row>
    <row r="16">
      <c r="A16" s="15" t="inlineStr">
        <is>
          <t>中国 — 煤制氢加装 CCS 增量</t>
        </is>
      </c>
      <c r="B16" s="16" t="inlineStr">
        <is>
          <t>350–400 元/吨CO2 → 每公斤氢 +约 7 元</t>
        </is>
      </c>
      <c r="C16" s="16" t="inlineStr">
        <is>
          <t>元/公斤</t>
        </is>
      </c>
      <c r="D16" s="17" t="inlineStr">
        <is>
          <t>[S48]</t>
        </is>
      </c>
    </row>
    <row r="17">
      <c r="A17" s="15" t="inlineStr">
        <is>
          <t>煤制氢碳强度</t>
        </is>
      </c>
      <c r="B17" s="16" t="inlineStr">
        <is>
          <t>约 19–20 公斤 CO2/公斤氢（约为气路线 2.5 倍）</t>
        </is>
      </c>
      <c r="C17" s="16" t="inlineStr">
        <is>
          <t>公斤/公斤</t>
        </is>
      </c>
      <c r="D17" s="17" t="inlineStr">
        <is>
          <t>[S48][S49]</t>
        </is>
      </c>
    </row>
    <row r="18">
      <c r="A18" s="15" t="inlineStr">
        <is>
          <t>中国 CCUS 能力 vs 煤制氢排放</t>
        </is>
      </c>
      <c r="B18" s="16" t="inlineStr">
        <is>
          <t>约 940 万吨/年 捕集 vs 约 3.9 亿吨/年 = 2.4%</t>
        </is>
      </c>
      <c r="C18" s="16" t="inlineStr">
        <is>
          <t>—</t>
        </is>
      </c>
      <c r="D18" s="17" t="inlineStr">
        <is>
          <t>推导 [S52][S44][S48]</t>
        </is>
      </c>
    </row>
    <row r="19">
      <c r="A19" s="15" t="inlineStr">
        <is>
          <t>青绿氢 — 电耗与碳去向</t>
        </is>
      </c>
      <c r="B19" s="16" t="inlineStr">
        <is>
          <t>7–12 度/公斤（约为电解水 1/5）；1 公斤氢必产 3 公斤固体碳</t>
        </is>
      </c>
      <c r="C19" s="16" t="inlineStr">
        <is>
          <t>—</t>
        </is>
      </c>
      <c r="D19" s="17" t="inlineStr">
        <is>
          <t>[S30][S27]</t>
        </is>
      </c>
    </row>
    <row r="20">
      <c r="A20" s="15" t="inlineStr">
        <is>
          <t>青绿氢天花板</t>
        </is>
      </c>
      <c r="B20" s="16" t="inlineStr">
        <is>
          <t>全球炭黑约 1,800 万吨/年 → 约 600 万吨氢 ≈ 需求的 6%</t>
        </is>
      </c>
      <c r="C20" s="16" t="inlineStr">
        <is>
          <t>比例</t>
        </is>
      </c>
      <c r="D20" s="17" t="inlineStr">
        <is>
          <t>推导 [S32]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>
      <c r="A1" s="1" t="inlineStr">
        <is>
          <t>敏感性 —— 一次只动一个杠杆（全部是对模型表的活公式）</t>
        </is>
      </c>
    </row>
    <row r="2">
      <c r="A2" s="3" t="inlineStr">
        <is>
          <t>每行只换一个输入重算蓝氢净 LCOH，其余保持模型默认。气价让灰氢蓝氢一起动；捕集率在捕集成本和 45Q 抵免之间做交换；碳价只打在你没捕到的那部分上。</t>
        </is>
      </c>
    </row>
    <row r="4">
      <c r="A4" s="4" t="inlineStr">
        <is>
          <t>杠杆</t>
        </is>
      </c>
      <c r="B4" s="4" t="inlineStr">
        <is>
          <t>低</t>
        </is>
      </c>
      <c r="C4" s="4" t="inlineStr">
        <is>
          <t>基准</t>
        </is>
      </c>
      <c r="D4" s="4" t="inlineStr">
        <is>
          <t>高</t>
        </is>
      </c>
      <c r="E4" s="4" t="inlineStr">
        <is>
          <t>单位</t>
        </is>
      </c>
    </row>
    <row r="5">
      <c r="A5" s="10" t="inlineStr">
        <is>
          <t>天然气价格 (2→8 $/MMBtu)</t>
        </is>
      </c>
      <c r="B5" s="13">
        <f>2*'蓝氢模型'!B6+'蓝氢模型'!B7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C5" s="13">
        <f>'蓝氢模型'!B5*'蓝氢模型'!B6+'蓝氢模型'!B7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D5" s="13">
        <f>8*'蓝氢模型'!B6+'蓝氢模型'!B7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E5" s="5" t="inlineStr">
        <is>
          <t>美元/公斤</t>
        </is>
      </c>
    </row>
    <row r="6">
      <c r="A6" s="10" t="inlineStr">
        <is>
          <t>捕集率 (0.6→0.95 0–1)</t>
        </is>
      </c>
      <c r="B6" s="13">
        <f>'蓝氢模型'!B5*'蓝氢模型'!B6+'蓝氢模型'!B7 + '蓝氢模型'!B8*0.6*'蓝氢模型'!B10/1000 + '蓝氢模型'!B11 + '蓝氢模型'!B8*(1-0.6)*'蓝氢模型'!B12/1000 - '蓝氢模型'!B8*0.6*'蓝氢模型'!B13/1000</f>
        <v/>
      </c>
      <c r="C6" s="13">
        <f>'蓝氢模型'!B5*'蓝氢模型'!B6+'蓝氢模型'!B7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D6" s="13">
        <f>'蓝氢模型'!B5*'蓝氢模型'!B6+'蓝氢模型'!B7 + '蓝氢模型'!B8*0.95*'蓝氢模型'!B10/1000 + '蓝氢模型'!B11 + '蓝氢模型'!B8*(1-0.95)*'蓝氢模型'!B12/1000 - '蓝氢模型'!B8*0.95*'蓝氢模型'!B13/1000</f>
        <v/>
      </c>
      <c r="E6" s="5" t="inlineStr">
        <is>
          <t>美元/公斤</t>
        </is>
      </c>
    </row>
    <row r="7">
      <c r="A7" s="10" t="inlineStr">
        <is>
          <t>捕集+运输+封存成本 (45→100 $/t CO2)</t>
        </is>
      </c>
      <c r="B7" s="13">
        <f>'蓝氢模型'!B5*'蓝氢模型'!B6+'蓝氢模型'!B7 + '蓝氢模型'!B8*'蓝氢模型'!B9*45/1000 + '蓝氢模型'!B11 + '蓝氢模型'!B8*(1-'蓝氢模型'!B9)*'蓝氢模型'!B12/1000 - '蓝氢模型'!B8*'蓝氢模型'!B9*'蓝氢模型'!B13/1000</f>
        <v/>
      </c>
      <c r="C7" s="13">
        <f>'蓝氢模型'!B5*'蓝氢模型'!B6+'蓝氢模型'!B7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D7" s="13">
        <f>'蓝氢模型'!B5*'蓝氢模型'!B6+'蓝氢模型'!B7 + '蓝氢模型'!B8*'蓝氢模型'!B9*100/1000 + '蓝氢模型'!B11 + '蓝氢模型'!B8*(1-'蓝氢模型'!B9)*'蓝氢模型'!B12/1000 - '蓝氢模型'!B8*'蓝氢模型'!B9*'蓝氢模型'!B13/1000</f>
        <v/>
      </c>
      <c r="E7" s="5" t="inlineStr">
        <is>
          <t>美元/公斤</t>
        </is>
      </c>
    </row>
    <row r="8">
      <c r="A8" s="10" t="inlineStr">
        <is>
          <t>碳价 (0→150 $/t CO2)</t>
        </is>
      </c>
      <c r="B8" s="13">
        <f>'蓝氢模型'!B5*'蓝氢模型'!B6+'蓝氢模型'!B7 + '蓝氢模型'!B8*'蓝氢模型'!B9*'蓝氢模型'!B10/1000 + '蓝氢模型'!B11 + '蓝氢模型'!B8*(1-'蓝氢模型'!B9)*0/1000 - '蓝氢模型'!B8*'蓝氢模型'!B9*'蓝氢模型'!B13/1000</f>
        <v/>
      </c>
      <c r="C8" s="13">
        <f>'蓝氢模型'!B5*'蓝氢模型'!B6+'蓝氢模型'!B7 + '蓝氢模型'!B8*'蓝氢模型'!B9*'蓝氢模型'!B10/1000 + '蓝氢模型'!B11 + '蓝氢模型'!B8*(1-'蓝氢模型'!B9)*'蓝氢模型'!B12/1000 - '蓝氢模型'!B8*'蓝氢模型'!B9*'蓝氢模型'!B13/1000</f>
        <v/>
      </c>
      <c r="D8" s="13">
        <f>'蓝氢模型'!B5*'蓝氢模型'!B6+'蓝氢模型'!B7 + '蓝氢模型'!B8*'蓝氢模型'!B9*'蓝氢模型'!B10/1000 + '蓝氢模型'!B11 + '蓝氢模型'!B8*(1-'蓝氢模型'!B9)*150/1000 - '蓝氢模型'!B8*'蓝氢模型'!B9*'蓝氢模型'!B13/1000</f>
        <v/>
      </c>
      <c r="E8" s="5" t="inlineStr">
        <is>
          <t>美元/公斤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8" customWidth="1" min="1" max="1"/>
    <col width="100" customWidth="1" min="2" max="2"/>
  </cols>
  <sheetData>
    <row r="1">
      <c r="A1" s="1" t="inlineStr">
        <is>
          <t>来源（对应 episodes/RB/RB05-zh/RB05-zh-claim-ledger.md）</t>
        </is>
      </c>
    </row>
    <row r="3">
      <c r="A3" s="18" t="inlineStr">
        <is>
          <t>S1</t>
        </is>
      </c>
      <c r="B3" s="2" t="inlineStr">
        <is>
          <t>IEA 2026 —— 蓝氢理论下限略高于 1 美元/公斤（气价低地区；没有在产项目在 95% 捕集率下达到）</t>
        </is>
      </c>
    </row>
    <row r="4">
      <c r="A4" s="18" t="inlineStr">
        <is>
          <t>S3</t>
        </is>
      </c>
      <c r="B4" s="2" t="inlineStr">
        <is>
          <t>捕集率 —— 传统 SMR+CCS 约 60%（设计使然）；SMR+烟气捕集约 90%；ATR 目标 95%，份额 约0% → 2030年约37%</t>
        </is>
      </c>
    </row>
    <row r="5">
      <c r="A5" s="18" t="inlineStr">
        <is>
          <t>S4</t>
        </is>
      </c>
      <c r="B5" s="2" t="inlineStr">
        <is>
          <t>甲烷泄漏 / 碳强度阶梯 —— 20 年尺度温室效应 &gt;80 倍；1.5% 泄漏 + 100% 捕集仍 &gt;2.5 公斤；0.4% + 60% ≈ 4 公斤；0.4% + 90% ≈ 2 公斤</t>
        </is>
      </c>
    </row>
    <row r="6">
      <c r="A6" s="18" t="inlineStr">
        <is>
          <t>S5</t>
        </is>
      </c>
      <c r="B6" s="2" t="inlineStr">
        <is>
          <t>捕集率标准 90–95%；在运机组普遍约 60%</t>
        </is>
      </c>
    </row>
    <row r="7">
      <c r="A7" s="18" t="inlineStr">
        <is>
          <t>S5-RB04</t>
        </is>
      </c>
      <c r="B7" s="2" t="inlineStr">
        <is>
          <t>灰氢 SMR 1.50–2.50 美元/公斤（RB04 清单，沿用）</t>
        </is>
      </c>
    </row>
    <row r="8">
      <c r="A8" s="18" t="inlineStr">
        <is>
          <t>S4-RB04</t>
        </is>
      </c>
      <c r="B8" s="2" t="inlineStr">
        <is>
          <t>绿氢 PEM 无补贴约 5 美元/公斤（RB04 清单）</t>
        </is>
      </c>
    </row>
    <row r="9">
      <c r="A9" s="18" t="inlineStr">
        <is>
          <t>S7-RB02</t>
        </is>
      </c>
      <c r="B9" s="2" t="inlineStr">
        <is>
          <t>灰氢/天然气重整排放因子 9–12 公斤 CO2/公斤氢（RB02 清单）</t>
        </is>
      </c>
    </row>
    <row r="10">
      <c r="A10" s="18" t="inlineStr">
        <is>
          <t>S13/S14</t>
        </is>
      </c>
      <c r="B10" s="2" t="inlineStr">
        <is>
          <t>美国 45Q —— 地质封存 85 美元/吨；《又大又美法案》（2025年7月4日）将驱油/利用提至 85 同价</t>
        </is>
      </c>
    </row>
    <row r="11">
      <c r="A11" s="18" t="inlineStr">
        <is>
          <t>S15</t>
        </is>
      </c>
      <c r="B11" s="2" t="inlineStr">
        <is>
          <t>加拿大 CCUS 投资税收抵免 —— 捕集设备造价的 50%</t>
        </is>
      </c>
    </row>
    <row r="12">
      <c r="A12" s="18" t="inlineStr">
        <is>
          <t>S21</t>
        </is>
      </c>
      <c r="B12" s="2" t="inlineStr">
        <is>
          <t>艾伯塔 TIER —— 名义工业碳价 95 加元/吨 vs 履约信用市场价约 20 加元/吨</t>
        </is>
      </c>
    </row>
    <row r="13">
      <c r="A13" s="18" t="inlineStr">
        <is>
          <t>S23</t>
        </is>
      </c>
      <c r="B13" s="2" t="inlineStr">
        <is>
          <t>蓝氢区间 2.00–3.50 美元/公斤</t>
        </is>
      </c>
    </row>
    <row r="14">
      <c r="A14" s="18" t="inlineStr">
        <is>
          <t>S27/S30</t>
        </is>
      </c>
      <c r="B14" s="2" t="inlineStr">
        <is>
          <t>甲烷热裂解 —— 无过程 CO2；7–12 度/公斤，约为电解水 1/5，不耗水；1 公斤氢必产 3 公斤固体碳（化学配平）</t>
        </is>
      </c>
    </row>
    <row r="15">
      <c r="A15" s="18" t="inlineStr">
        <is>
          <t>S32</t>
        </is>
      </c>
      <c r="B15" s="2" t="inlineStr">
        <is>
          <t>全球炭黑约 1,800 万吨/年、约 200 亿美元 —— 青绿氢天花板推导（约 6%）</t>
        </is>
      </c>
    </row>
    <row r="16">
      <c r="A16" s="18" t="inlineStr">
        <is>
          <t>S44/S48</t>
        </is>
      </c>
      <c r="B16" s="2" t="inlineStr">
        <is>
          <t>国家能源局《中国氢能发展报告2025》（2024 数据）—— 煤制氢约 2,070 万吨；煤制氢碳强度约 19 公斤 CO2/公斤氢</t>
        </is>
      </c>
    </row>
    <row r="17">
      <c r="A17" s="18" t="inlineStr">
        <is>
          <t>S50</t>
        </is>
      </c>
      <c r="B17" s="2" t="inlineStr">
        <is>
          <t>中国成本 —— 煤制氢 12 元、气制氢 15 元、电解水 20–30 元/公斤</t>
        </is>
      </c>
    </row>
    <row r="18">
      <c r="A18" s="18" t="inlineStr">
        <is>
          <t>S52</t>
        </is>
      </c>
      <c r="B18" s="2" t="inlineStr">
        <is>
          <t>中国 CCUS 路线图 —— 120+ 个项目，捕集能力约 940 万吨/年、注入约 590 万吨/年；12 项国家标准 2026年7月1日起实施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2026-08-02T19:59:05Z</dcterms:created>
  <dcterms:modified xmlns:dcterms="http://purl.org/dc/terms/" xmlns:xsi="http://www.w3.org/2001/XMLSchema-instance" xsi:type="dcterms:W3CDTF">2026-08-02T19:59:05Z</dcterms:modified>
</cp:coreProperties>
</file>