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金融模型" sheetId="2" state="visible" r:id="rId2"/>
    <sheet xmlns:r="http://schemas.openxmlformats.org/officeDocument/2006/relationships" name="敏感性分析" sheetId="3" state="visible" r:id="rId3"/>
    <sheet xmlns:r="http://schemas.openxmlformats.org/officeDocument/2006/relationships" name="图表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0.0%"/>
    <numFmt numFmtId="166" formatCode="0.000"/>
    <numFmt numFmtId="167" formatCode="$#,##0"/>
    <numFmt numFmtId="168" formatCode="0.0&quot;x&quot;"/>
  </numFmts>
  <fonts count="12">
    <font>
      <name val="Calibri"/>
      <family val="2"/>
      <color theme="1"/>
      <sz val="11"/>
      <scheme val="minor"/>
    </font>
    <font>
      <name val="Calibri"/>
      <b val="1"/>
      <color rgb="000A1628"/>
      <sz val="18"/>
    </font>
    <font>
      <name val="Calibri"/>
      <i val="1"/>
      <color rgb="005A6B7A"/>
      <sz val="11"/>
    </font>
    <font>
      <color rgb="00263238"/>
      <sz val="11"/>
    </font>
    <font>
      <b val="1"/>
      <color rgb="0000897B"/>
      <sz val="11"/>
    </font>
    <font>
      <name val="Calibri"/>
      <b val="1"/>
      <color rgb="00FFFFFF"/>
      <sz val="12"/>
    </font>
    <font>
      <name val="Calibri"/>
      <color rgb="000A1628"/>
      <sz val="11"/>
    </font>
    <font>
      <name val="Calibri"/>
      <b val="1"/>
      <color rgb="000A1628"/>
      <sz val="11"/>
    </font>
    <font>
      <name val="Calibri"/>
      <i val="1"/>
      <color rgb="00B26A00"/>
      <sz val="10"/>
    </font>
    <font>
      <b val="1"/>
      <color rgb="005A6B7A"/>
    </font>
    <font>
      <name val="Calibri"/>
      <b val="1"/>
      <color rgb="00FFD54F"/>
      <sz val="12"/>
    </font>
    <font>
      <b val="1"/>
      <color rgb="0000897B"/>
    </font>
  </fonts>
  <fills count="6">
    <fill>
      <patternFill/>
    </fill>
    <fill>
      <patternFill patternType="gray125"/>
    </fill>
    <fill>
      <patternFill patternType="solid">
        <fgColor rgb="0000BFA5"/>
      </patternFill>
    </fill>
    <fill>
      <patternFill patternType="solid">
        <fgColor rgb="00FFF6D5"/>
      </patternFill>
    </fill>
    <fill>
      <patternFill patternType="solid">
        <fgColor rgb="00F1F4F6"/>
      </patternFill>
    </fill>
    <fill>
      <patternFill patternType="solid">
        <fgColor rgb="000A1628"/>
      </patternFill>
    </fill>
  </fills>
  <borders count="6">
    <border>
      <left/>
      <right/>
      <top/>
      <bottom/>
      <diagonal/>
    </border>
    <border>
      <left style="thin">
        <color rgb="00D5DBDF"/>
      </left>
      <right style="thin">
        <color rgb="00D5DBDF"/>
      </right>
      <top style="thin">
        <color rgb="00D5DBDF"/>
      </top>
      <bottom style="thin">
        <color rgb="00D5DBDF"/>
      </bottom>
    </border>
    <border>
      <left/>
      <right/>
      <top style="thin">
        <color rgb="00D5DBDF"/>
      </top>
      <bottom/>
      <diagonal/>
    </border>
    <border>
      <left/>
      <right style="thin">
        <color rgb="00D5DBDF"/>
      </right>
      <top style="thin">
        <color rgb="00D5DBDF"/>
      </top>
      <bottom/>
      <diagonal/>
    </border>
    <border>
      <left/>
      <right/>
      <top style="thin">
        <color rgb="00D5DBDF"/>
      </top>
      <bottom style="thin">
        <color rgb="00D5DBDF"/>
      </bottom>
      <diagonal/>
    </border>
    <border>
      <left/>
      <right style="thin">
        <color rgb="00D5DBDF"/>
      </right>
      <top style="thin">
        <color rgb="00D5DBDF"/>
      </top>
      <bottom style="thin">
        <color rgb="00D5DBDF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1" pivotButton="0" quotePrefix="0" xfId="0"/>
    <xf numFmtId="164" fontId="7" fillId="3" borderId="1" pivotButton="0" quotePrefix="0" xfId="0"/>
    <xf numFmtId="0" fontId="8" fillId="0" borderId="1" pivotButton="0" quotePrefix="0" xfId="0"/>
    <xf numFmtId="165" fontId="7" fillId="3" borderId="1" pivotButton="0" quotePrefix="0" xfId="0"/>
    <xf numFmtId="1" fontId="7" fillId="3" borderId="1" pivotButton="0" quotePrefix="0" xfId="0"/>
    <xf numFmtId="3" fontId="6" fillId="4" borderId="1" pivotButton="0" quotePrefix="0" xfId="0"/>
    <xf numFmtId="166" fontId="6" fillId="4" borderId="1" pivotButton="0" quotePrefix="0" xfId="0"/>
    <xf numFmtId="0" fontId="9" fillId="0" borderId="0" pivotButton="0" quotePrefix="0" xfId="0"/>
    <xf numFmtId="167" fontId="7" fillId="3" borderId="1" pivotButton="0" quotePrefix="0" xfId="0"/>
    <xf numFmtId="167" fontId="6" fillId="4" borderId="1" pivotButton="0" quotePrefix="0" xfId="0"/>
    <xf numFmtId="3" fontId="7" fillId="3" borderId="1" pivotButton="0" quotePrefix="0" xfId="0"/>
    <xf numFmtId="167" fontId="0" fillId="4" borderId="1" pivotButton="0" quotePrefix="0" xfId="0"/>
    <xf numFmtId="0" fontId="0" fillId="0" borderId="1" pivotButton="0" quotePrefix="0" xfId="0"/>
    <xf numFmtId="167" fontId="10" fillId="5" borderId="1" pivotButton="0" quotePrefix="0" xfId="0"/>
    <xf numFmtId="165" fontId="6" fillId="4" borderId="1" pivotButton="0" quotePrefix="0" xfId="0"/>
    <xf numFmtId="168" fontId="10" fillId="5" borderId="1" pivotButton="0" quotePrefix="0" xfId="0"/>
    <xf numFmtId="0" fontId="11" fillId="0" borderId="0" pivotButton="0" quotePrefix="0" xfId="0"/>
    <xf numFmtId="165" fontId="0" fillId="4" borderId="0" applyAlignment="1" pivotButton="0" quotePrefix="0" xfId="0">
      <alignment horizontal="center"/>
    </xf>
    <xf numFmtId="165" fontId="0" fillId="3" borderId="0" applyAlignment="1" pivotButton="0" quotePrefix="0" xfId="0">
      <alignment horizontal="center"/>
    </xf>
    <xf numFmtId="167" fontId="0" fillId="0" borderId="0" applyAlignment="1" pivotButton="0" quotePrefix="0" xfId="0">
      <alignment horizontal="center"/>
    </xf>
    <xf numFmtId="167" fontId="0" fillId="4" borderId="0" applyAlignment="1" pivotButton="0" quotePrefix="0" xfId="0">
      <alignment horizontal="center"/>
    </xf>
    <xf numFmtId="167" fontId="0" fillId="3" borderId="0" applyAlignment="1" pivotButton="0" quotePrefix="0" xfId="0">
      <alignment horizontal="center"/>
    </xf>
    <xf numFmtId="167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各项资本支出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'金融模型'!B13</f>
            </strRef>
          </tx>
          <spPr>
            <a:solidFill xmlns:a="http://schemas.openxmlformats.org/drawingml/2006/main">
              <a:srgbClr val="00BFA5"/>
            </a:solidFill>
            <a:ln xmlns:a="http://schemas.openxmlformats.org/drawingml/2006/main">
              <a:prstDash val="solid"/>
            </a:ln>
          </spPr>
          <cat>
            <numRef>
              <f>'金融模型'!$A$14:$A$17</f>
            </numRef>
          </cat>
          <val>
            <numRef>
              <f>'金融模型'!$B$14:$B$17</f>
            </numRef>
          </val>
        </ser>
        <dLbls>
          <numFmt formatCode="$#,##0"/>
          <showVal val="1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资本支出明细项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安装成本（美元）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各项运营支出（年度）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'金融模型'!C26</f>
            </strRef>
          </tx>
          <spPr>
            <a:solidFill xmlns:a="http://schemas.openxmlformats.org/drawingml/2006/main">
              <a:srgbClr val="FFD54F"/>
            </a:solidFill>
            <a:ln xmlns:a="http://schemas.openxmlformats.org/drawingml/2006/main">
              <a:prstDash val="solid"/>
            </a:ln>
          </spPr>
          <cat>
            <numRef>
              <f>'金融模型'!$A$27:$A$29</f>
            </numRef>
          </cat>
          <val>
            <numRef>
              <f>'金融模型'!$C$27:$C$29</f>
            </numRef>
          </val>
        </ser>
        <dLbls>
          <numFmt formatCode="$#,##0"/>
          <showVal val="1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运营支出明细项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年度成本（美元/年）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度电成本 vs $90/MWh 门槛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'图表'!B4</f>
            </strRef>
          </tx>
          <spPr>
            <a:solidFill xmlns:a="http://schemas.openxmlformats.org/drawingml/2006/main">
              <a:srgbClr val="00BFA5"/>
            </a:solidFill>
            <a:ln xmlns:a="http://schemas.openxmlformats.org/drawingml/2006/main">
              <a:prstDash val="solid"/>
            </a:ln>
          </spPr>
          <cat>
            <numRef>
              <f>'图表'!$A$5:$A$7</f>
            </numRef>
          </cat>
          <val>
            <numRef>
              <f>'图表'!$B$5:$B$7</f>
            </numRef>
          </val>
        </ser>
        <dLbls>
          <numFmt formatCode="$#,##0"/>
          <showVal val="1"/>
        </dLbls>
        <gapWidth val="70"/>
        <axId val="10"/>
        <axId val="100"/>
      </barChart>
      <lineChart>
        <grouping val="standard"/>
        <ser>
          <idx val="1"/>
          <order val="1"/>
          <tx>
            <strRef>
              <f>'图表'!C4</f>
            </strRef>
          </tx>
          <spPr>
            <a:ln xmlns:a="http://schemas.openxmlformats.org/drawingml/2006/main" w="28575">
              <a:solidFill>
                <a:srgbClr val="FFD54F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'图表'!$C$5:$C$7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LCOE 构成项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成本（$/MWh）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76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27</row>
      <rowOff>0</rowOff>
    </from>
    <ext cx="5760000" cy="30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46</row>
      <rowOff>0</rowOff>
    </from>
    <ext cx="6120000" cy="34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4"/>
  <sheetViews>
    <sheetView showGridLines="0" workbookViewId="0">
      <selection activeCell="A1" sqref="A1"/>
    </sheetView>
  </sheetViews>
  <sheetFormatPr baseColWidth="8" defaultRowHeight="15"/>
  <cols>
    <col width="104" customWidth="1" min="1" max="1"/>
  </cols>
  <sheetData>
    <row r="1">
      <c r="A1" s="1" t="inlineStr">
        <is>
          <t>技术经济分析（TEA）——模型模板</t>
        </is>
      </c>
    </row>
    <row r="2">
      <c r="A2" s="2" t="inlineStr">
        <is>
          <t>Bankable ·「这技术靠谱吗？」系列</t>
        </is>
      </c>
    </row>
    <row r="3">
      <c r="A3" s="3" t="inlineStr"/>
    </row>
    <row r="4">
      <c r="A4" s="4" t="inlineStr">
        <is>
          <t>这是什么</t>
        </is>
      </c>
    </row>
    <row r="5">
      <c r="A5" s="3" t="inlineStr">
        <is>
          <t>一个可复用的度电成本（LCOE）/ 单位成本模型。每期「这技术靠谱吗？」都会用它来回答一个问题：</t>
        </is>
      </c>
    </row>
    <row r="6">
      <c r="A6" s="3" t="inlineStr">
        <is>
          <t>这项技术与它必须击败的现有方案相比，账算得过来吗？</t>
        </is>
      </c>
    </row>
    <row r="7">
      <c r="A7" s="3" t="inlineStr"/>
    </row>
    <row r="8">
      <c r="A8" s="4" t="inlineStr">
        <is>
          <t>如何使用</t>
        </is>
      </c>
    </row>
    <row r="9">
      <c r="A9" s="3" t="inlineStr">
        <is>
          <t>1.  打开「金融模型」工作表。</t>
        </is>
      </c>
    </row>
    <row r="10">
      <c r="A10" s="3" t="inlineStr">
        <is>
          <t>2.  只编辑黄色单元格（假设、资本支出项、运营支出费率、现有方案基准）。</t>
        </is>
      </c>
    </row>
    <row r="11">
      <c r="A11" s="3" t="inlineStr">
        <is>
          <t>3.  在「出处」列（D 列）为每一项填写引用来源。</t>
        </is>
      </c>
    </row>
    <row r="12">
      <c r="A12" s="3" t="inlineStr">
        <is>
          <t>4.  所有灰色 / 结果单元格以及两张敏感性分析表都会自动重新计算。</t>
        </is>
      </c>
    </row>
    <row r="13">
      <c r="A13" s="3" t="inlineStr"/>
    </row>
    <row r="14">
      <c r="A14" s="4" t="inlineStr">
        <is>
          <t>图例</t>
        </is>
      </c>
    </row>
    <row r="15">
      <c r="A15" s="3" t="inlineStr">
        <is>
          <t>黄色 = 可修改的输入      灰色 = 计算值      深色 = 核心结果</t>
        </is>
      </c>
    </row>
    <row r="16">
      <c r="A16" s="3" t="inlineStr"/>
    </row>
    <row r="17">
      <c r="A17" s="4" t="inlineStr">
        <is>
          <t>出处门槛</t>
        </is>
      </c>
    </row>
    <row r="18">
      <c r="A18" s="3" t="inlineStr">
        <is>
          <t>每个黄色输入在节目发布前都必须在「出处」列中附上引用来源。</t>
        </is>
      </c>
    </row>
    <row r="19">
      <c r="A19" s="3" t="inlineStr">
        <is>
          <t>「⚠ 需补出处」= 尚无可靠来源支撑。任何未注明出处的数字都不会播出。</t>
        </is>
      </c>
    </row>
    <row r="20">
      <c r="A20" s="3" t="inlineStr">
        <is>
          <t>深度研究环节负责补全这些来源；判定结论由它们推导而来，绝不预设。</t>
        </is>
      </c>
    </row>
    <row r="21">
      <c r="A21" s="3" t="inlineStr"/>
    </row>
    <row r="22">
      <c r="A22" s="4" t="inlineStr">
        <is>
          <t>免责声明</t>
        </is>
      </c>
    </row>
    <row r="23">
      <c r="A23" s="3" t="inlineStr">
        <is>
          <t>此处数字为示意性占位值（为演示反推得出）——尚未注明出处。</t>
        </is>
      </c>
    </row>
    <row r="24">
      <c r="A24" s="3" t="inlineStr">
        <is>
          <t>仅使用公开来源——不含保密 / 雇主数据。非投资建议。© Bankable。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14" customWidth="1" min="3" max="3"/>
    <col width="46" customWidth="1" min="4" max="4"/>
  </cols>
  <sheetData>
    <row r="1">
      <c r="A1" s="1" t="inlineStr">
        <is>
          <t>技术经济分析 ——  渗透压发电（压力延迟渗透 PRO）</t>
        </is>
      </c>
    </row>
    <row r="2">
      <c r="A2" s="2" t="inlineStr">
        <is>
          <t>输入来源截至 2026-06-07（见 research/RB01-osmotic-PRO.md）· 以度电成本（LCOE）为基准 · $/MWh · 自下而上的结果已与 6 篇同行评审 TEA 交叉核验</t>
        </is>
      </c>
    </row>
    <row r="4">
      <c r="A4" s="5" t="inlineStr">
        <is>
          <t>1 · 假设 / 输入</t>
        </is>
      </c>
      <c r="B4" s="6" t="n"/>
      <c r="C4" s="6" t="n"/>
      <c r="D4" s="7" t="n"/>
    </row>
    <row r="5">
      <c r="A5" s="8" t="inlineStr">
        <is>
          <t>电站装机容量（MW）</t>
        </is>
      </c>
      <c r="B5" s="9" t="n">
        <v>1</v>
      </c>
      <c r="D5" s="10" t="inlineStr">
        <is>
          <t>Modeling basis — normalized per MW</t>
        </is>
      </c>
    </row>
    <row r="6">
      <c r="A6" s="8" t="inlineStr">
        <is>
          <t>容量因子</t>
        </is>
      </c>
      <c r="B6" s="11" t="n">
        <v>0.9</v>
      </c>
      <c r="D6" s="10" t="inlineStr">
        <is>
          <t>⚠ 需补出处</t>
        </is>
      </c>
    </row>
    <row r="7">
      <c r="A7" s="8" t="inlineStr">
        <is>
          <t>项目寿命（年）</t>
        </is>
      </c>
      <c r="B7" s="12" t="n">
        <v>20</v>
      </c>
      <c r="D7" s="10" t="inlineStr">
        <is>
          <t>⚠ 需补出处</t>
        </is>
      </c>
    </row>
    <row r="8">
      <c r="A8" s="8" t="inlineStr">
        <is>
          <t>贴现率</t>
        </is>
      </c>
      <c r="B8" s="11" t="n">
        <v>0.08</v>
      </c>
      <c r="D8" s="10" t="inlineStr">
        <is>
          <t>⚠ set per tech stage/risk — 8% is generous for a TRL-5 FOAK</t>
        </is>
      </c>
    </row>
    <row r="9">
      <c r="A9" s="8" t="inlineStr">
        <is>
          <t>年发电量（MWh）</t>
        </is>
      </c>
      <c r="B9" s="13">
        <f>B5*8760*B6</f>
        <v/>
      </c>
    </row>
    <row r="10">
      <c r="A10" s="8" t="inlineStr">
        <is>
          <t>资本回收系数（CRF）</t>
        </is>
      </c>
      <c r="B10" s="14">
        <f>B8*(1+B8)^B7/((1+B8)^B7-1)</f>
        <v/>
      </c>
    </row>
    <row r="12">
      <c r="A12" s="5" t="inlineStr">
        <is>
          <t>2 · 资本支出（CAPEX）构成</t>
        </is>
      </c>
      <c r="B12" s="6" t="n"/>
      <c r="C12" s="6" t="n"/>
      <c r="D12" s="7" t="n"/>
    </row>
    <row r="13">
      <c r="A13" s="15" t="inlineStr">
        <is>
          <t>项目</t>
        </is>
      </c>
      <c r="B13" s="15" t="inlineStr">
        <is>
          <t>成本（$）</t>
        </is>
      </c>
      <c r="D13" s="15" t="inlineStr">
        <is>
          <t>出处</t>
        </is>
      </c>
    </row>
    <row r="14">
      <c r="A14" s="8" t="inlineStr">
        <is>
          <t>膜组件</t>
        </is>
      </c>
      <c r="B14" s="16" t="n">
        <v>5000000</v>
      </c>
      <c r="D14" s="10" t="inlineStr">
        <is>
          <t>⚠ 需补出处</t>
        </is>
      </c>
    </row>
    <row r="15">
      <c r="A15" s="8" t="inlineStr">
        <is>
          <t>压力交换器</t>
        </is>
      </c>
      <c r="B15" s="16" t="n">
        <v>2000000</v>
      </c>
      <c r="D15" s="10" t="inlineStr">
        <is>
          <t>⚠ 需补出处</t>
        </is>
      </c>
    </row>
    <row r="16">
      <c r="A16" s="8" t="inlineStr">
        <is>
          <t>泵与透平</t>
        </is>
      </c>
      <c r="B16" s="16" t="n">
        <v>1800000</v>
      </c>
      <c r="D16" s="10" t="inlineStr">
        <is>
          <t>⚠ 需补出处</t>
        </is>
      </c>
    </row>
    <row r="17">
      <c r="A17" s="8" t="inlineStr">
        <is>
          <t>土建与配套设施</t>
        </is>
      </c>
      <c r="B17" s="16" t="n">
        <v>1200000</v>
      </c>
      <c r="D17" s="10" t="inlineStr">
        <is>
          <t>⚠ 需补出处</t>
        </is>
      </c>
    </row>
    <row r="18">
      <c r="A18" s="8" t="inlineStr">
        <is>
          <t>设备小计</t>
        </is>
      </c>
      <c r="B18" s="17">
        <f>SUM(B14:B17)</f>
        <v/>
      </c>
    </row>
    <row r="19">
      <c r="A19" s="8" t="inlineStr">
        <is>
          <t>安装系数</t>
        </is>
      </c>
      <c r="B19" s="11" t="n">
        <v>0.1</v>
      </c>
      <c r="D19" s="10" t="inlineStr">
        <is>
          <t>⚠ 需补出处</t>
        </is>
      </c>
    </row>
    <row r="20">
      <c r="A20" s="8" t="inlineStr">
        <is>
          <t>不可预见费</t>
        </is>
      </c>
      <c r="B20" s="11" t="n">
        <v>0.19</v>
      </c>
      <c r="D20" s="10" t="inlineStr">
        <is>
          <t>⚠ 需补出处</t>
        </is>
      </c>
    </row>
    <row r="21">
      <c r="A21" s="8" t="inlineStr">
        <is>
          <t>安装后资本支出总额</t>
        </is>
      </c>
      <c r="B21" s="17">
        <f>B18*(1+B19)*(1+B20)</f>
        <v/>
      </c>
    </row>
    <row r="22">
      <c r="A22" s="8" t="inlineStr">
        <is>
          <t>年化资本支出（$/年）</t>
        </is>
      </c>
      <c r="B22" s="17">
        <f>B21*B10</f>
        <v/>
      </c>
    </row>
    <row r="23">
      <c r="A23" s="8" t="inlineStr">
        <is>
          <t>资本支出（$/MWh）</t>
        </is>
      </c>
      <c r="B23" s="17">
        <f>B22/B9</f>
        <v/>
      </c>
    </row>
    <row r="25">
      <c r="A25" s="5" t="inlineStr">
        <is>
          <t>3 · 运营支出（OPEX）构成（年度）</t>
        </is>
      </c>
      <c r="B25" s="6" t="n"/>
      <c r="C25" s="6" t="n"/>
      <c r="D25" s="7" t="n"/>
    </row>
    <row r="26">
      <c r="A26" s="15" t="inlineStr">
        <is>
          <t>项目</t>
        </is>
      </c>
      <c r="B26" s="15" t="inlineStr">
        <is>
          <t>计算基准</t>
        </is>
      </c>
      <c r="C26" s="15" t="inlineStr">
        <is>
          <t>年度（$）</t>
        </is>
      </c>
      <c r="D26" s="15" t="inlineStr">
        <is>
          <t>出处</t>
        </is>
      </c>
    </row>
    <row r="27">
      <c r="A27" s="8" t="inlineStr">
        <is>
          <t>泵送能耗（$/MWh）</t>
        </is>
      </c>
      <c r="B27" s="18" t="n">
        <v>40</v>
      </c>
      <c r="C27" s="19">
        <f>B27*$B$9</f>
        <v/>
      </c>
      <c r="D27" s="10" t="inlineStr">
        <is>
          <t>⚠ 需补出处</t>
        </is>
      </c>
    </row>
    <row r="28">
      <c r="A28" s="8" t="inlineStr">
        <is>
          <t>膜更换（$/MWh）</t>
        </is>
      </c>
      <c r="B28" s="18" t="n">
        <v>30</v>
      </c>
      <c r="C28" s="19">
        <f>B28*$B$9</f>
        <v/>
      </c>
      <c r="D28" s="10" t="inlineStr">
        <is>
          <t>⚠ 需补出处</t>
        </is>
      </c>
    </row>
    <row r="29">
      <c r="A29" s="8" t="inlineStr">
        <is>
          <t>固定运维（$/年）</t>
        </is>
      </c>
      <c r="B29" s="16" t="n">
        <v>157680</v>
      </c>
      <c r="C29" s="19">
        <f>B29</f>
        <v/>
      </c>
      <c r="D29" s="10" t="inlineStr">
        <is>
          <t>⚠ 需补出处</t>
        </is>
      </c>
    </row>
    <row r="30">
      <c r="A30" s="8" t="inlineStr">
        <is>
          <t>年度运营支出总额</t>
        </is>
      </c>
      <c r="B30" s="20" t="n"/>
      <c r="C30" s="17">
        <f>SUM(C27:C29)</f>
        <v/>
      </c>
    </row>
    <row r="31">
      <c r="A31" s="8" t="inlineStr">
        <is>
          <t>运营支出（$/MWh）</t>
        </is>
      </c>
      <c r="B31" s="17">
        <f>C30/B9</f>
        <v/>
      </c>
    </row>
    <row r="33">
      <c r="A33" s="5" t="inlineStr">
        <is>
          <t>4 · 结果</t>
        </is>
      </c>
      <c r="B33" s="6" t="n"/>
      <c r="C33" s="6" t="n"/>
      <c r="D33" s="7" t="n"/>
    </row>
    <row r="34">
      <c r="A34" s="8" t="inlineStr">
        <is>
          <t>LCOE —— 度电成本（$/MWh）</t>
        </is>
      </c>
      <c r="B34" s="21">
        <f>B23+B31</f>
        <v/>
      </c>
    </row>
    <row r="35">
      <c r="A35" s="8" t="inlineStr">
        <is>
          <t xml:space="preserve">  —— 资本支出占比</t>
        </is>
      </c>
      <c r="B35" s="22">
        <f>B23/B34</f>
        <v/>
      </c>
    </row>
    <row r="36">
      <c r="A36" s="8" t="inlineStr">
        <is>
          <t xml:space="preserve">  —— 运营支出占比</t>
        </is>
      </c>
      <c r="B36" s="22">
        <f>B31/B34</f>
        <v/>
      </c>
    </row>
    <row r="37">
      <c r="A37" s="8" t="inlineStr">
        <is>
          <t>现有方案基准（$/MWh）</t>
        </is>
      </c>
      <c r="B37" s="16" t="n">
        <v>90</v>
      </c>
      <c r="D37" s="10" t="inlineStr">
        <is>
          <t>⚠ 需补出处</t>
        </is>
      </c>
    </row>
    <row r="38">
      <c r="A38" s="8" t="inlineStr">
        <is>
          <t>相对现有方案的溢价</t>
        </is>
      </c>
      <c r="B38" s="23">
        <f>B34/B37</f>
        <v/>
      </c>
    </row>
    <row r="40">
      <c r="A40" s="2" t="inlineStr">
        <is>
          <t>文献 LCOE 基准（6 篇同行评审 TEA）：$56–352/MWh。独立 / 海水方案约 $350；现有技术 + 高盐卤水约 $200–260；最优情形（理想膜 + 就地高盐卤水）约 $56–105。本模型自下而上的结果落在「现有技术 + 高盐卤水」区间。判定：独立部署被高估；仅在与高盐卤水就地耦合时列为「观察」。详见 research/RB01-osmotic-PRO.md。</t>
        </is>
      </c>
    </row>
  </sheetData>
  <mergeCells count="7">
    <mergeCell ref="A1:D1"/>
    <mergeCell ref="A40:D40"/>
    <mergeCell ref="A12:D12"/>
    <mergeCell ref="A4:D4"/>
    <mergeCell ref="A25:D25"/>
    <mergeCell ref="A2:D2"/>
    <mergeCell ref="A33:D3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敏感性分析</t>
        </is>
      </c>
    </row>
    <row r="3">
      <c r="A3" s="24" t="inlineStr">
        <is>
          <t>LCOE（$/MWh）随贴现率变化</t>
        </is>
      </c>
    </row>
    <row r="4">
      <c r="A4" t="inlineStr">
        <is>
          <t>贴现率</t>
        </is>
      </c>
      <c r="B4" s="25" t="n">
        <v>0.05</v>
      </c>
      <c r="C4" s="25" t="n">
        <v>0.065</v>
      </c>
      <c r="D4" s="26" t="n">
        <v>0.08</v>
      </c>
      <c r="E4" s="25" t="n">
        <v>0.095</v>
      </c>
      <c r="F4" s="25" t="n">
        <v>0.11</v>
      </c>
    </row>
    <row r="5">
      <c r="A5" t="inlineStr">
        <is>
          <t>LCOE（$/MWh）</t>
        </is>
      </c>
      <c r="B5" s="27">
        <f>'金融模型'!$B$21*(B4*(1+B4)^'金融模型'!$B$7/((1+B4)^'金融模型'!$B$7-1))/'金融模型'!$B$9+'金融模型'!$B$31</f>
        <v/>
      </c>
      <c r="C5" s="27">
        <f>'金融模型'!$B$21*(C4*(1+C4)^'金融模型'!$B$7/((1+C4)^'金融模型'!$B$7-1))/'金融模型'!$B$9+'金融模型'!$B$31</f>
        <v/>
      </c>
      <c r="D5" s="27">
        <f>'金融模型'!$B$21*(D4*(1+D4)^'金融模型'!$B$7/((1+D4)^'金融模型'!$B$7-1))/'金融模型'!$B$9+'金融模型'!$B$31</f>
        <v/>
      </c>
      <c r="E5" s="27">
        <f>'金融模型'!$B$21*(E4*(1+E4)^'金融模型'!$B$7/((1+E4)^'金融模型'!$B$7-1))/'金融模型'!$B$9+'金融模型'!$B$31</f>
        <v/>
      </c>
      <c r="F5" s="27">
        <f>'金融模型'!$B$21*(F4*(1+F4)^'金融模型'!$B$7/((1+F4)^'金融模型'!$B$7-1))/'金融模型'!$B$9+'金融模型'!$B$31</f>
        <v/>
      </c>
    </row>
    <row r="8">
      <c r="A8" s="24" t="inlineStr">
        <is>
          <t>LCOE（$/MWh）随膜成本变化</t>
        </is>
      </c>
    </row>
    <row r="9">
      <c r="A9" t="inlineStr">
        <is>
          <t>膜成本（$）</t>
        </is>
      </c>
      <c r="B9" s="28" t="n">
        <v>3000000</v>
      </c>
      <c r="C9" s="28" t="n">
        <v>4000000</v>
      </c>
      <c r="D9" s="29" t="n">
        <v>5000000</v>
      </c>
      <c r="E9" s="28" t="n">
        <v>6000000</v>
      </c>
      <c r="F9" s="28" t="n">
        <v>7000000</v>
      </c>
    </row>
    <row r="10">
      <c r="A10" t="inlineStr">
        <is>
          <t>LCOE（$/MWh）</t>
        </is>
      </c>
      <c r="B10" s="27">
        <f>((B9+('金融模型'!$B$15+'金融模型'!$B$16+'金融模型'!$B$17))*(1+'金融模型'!$B$19)*(1+'金融模型'!$B$20)*'金融模型'!$B$10)/'金融模型'!$B$9+'金融模型'!$B$31</f>
        <v/>
      </c>
      <c r="C10" s="27">
        <f>((C9+('金融模型'!$B$15+'金融模型'!$B$16+'金融模型'!$B$17))*(1+'金融模型'!$B$19)*(1+'金融模型'!$B$20)*'金融模型'!$B$10)/'金融模型'!$B$9+'金融模型'!$B$31</f>
        <v/>
      </c>
      <c r="D10" s="27">
        <f>((D9+('金融模型'!$B$15+'金融模型'!$B$16+'金融模型'!$B$17))*(1+'金融模型'!$B$19)*(1+'金融模型'!$B$20)*'金融模型'!$B$10)/'金融模型'!$B$9+'金融模型'!$B$31</f>
        <v/>
      </c>
      <c r="E10" s="27">
        <f>((E9+('金融模型'!$B$15+'金融模型'!$B$16+'金融模型'!$B$17))*(1+'金融模型'!$B$19)*(1+'金融模型'!$B$20)*'金融模型'!$B$10)/'金融模型'!$B$9+'金融模型'!$B$31</f>
        <v/>
      </c>
      <c r="F10" s="27">
        <f>((F9+('金融模型'!$B$15+'金融模型'!$B$16+'金融模型'!$B$17))*(1+'金融模型'!$B$19)*(1+'金融模型'!$B$20)*'金融模型'!$B$10)/'金融模型'!$B$9+'金融模型'!$B$31</f>
        <v/>
      </c>
    </row>
    <row r="12">
      <c r="A12" s="2" t="inlineStr">
        <is>
          <t>高亮列 = 当前基准情形。修改该行数值即可重新扫描。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4" customWidth="1" min="3" max="3"/>
  </cols>
  <sheetData>
    <row r="1">
      <c r="A1" s="1" t="inlineStr">
        <is>
          <t>渗透压发电 —— 成本可视化</t>
        </is>
      </c>
    </row>
    <row r="2">
      <c r="A2" s="2" t="inlineStr">
        <is>
          <t>柱状图 = 本模型的自下而上构成（在每个输入注明出处前均为示意值）。金色线 = $90/MWh 稳定电力基准 —— LCOE 必须降到这条线以下才算得过来。</t>
        </is>
      </c>
    </row>
    <row r="4">
      <c r="A4" s="15" t="inlineStr">
        <is>
          <t>LCOE 构成项</t>
        </is>
      </c>
      <c r="B4" s="15" t="inlineStr">
        <is>
          <t>LCOE（$/MWh）</t>
        </is>
      </c>
      <c r="C4" s="15" t="inlineStr">
        <is>
          <t>门槛：$90/MWh 稳定电力</t>
        </is>
      </c>
    </row>
    <row r="5">
      <c r="A5" t="inlineStr">
        <is>
          <t>资本支出</t>
        </is>
      </c>
      <c r="B5" s="30">
        <f>'金融模型'!B23</f>
        <v/>
      </c>
      <c r="C5" s="30">
        <f>'金融模型'!$B$37</f>
        <v/>
      </c>
    </row>
    <row r="6">
      <c r="A6" t="inlineStr">
        <is>
          <t>运营支出</t>
        </is>
      </c>
      <c r="B6" s="30">
        <f>'金融模型'!B31</f>
        <v/>
      </c>
      <c r="C6" s="30">
        <f>'金融模型'!$B$37</f>
        <v/>
      </c>
    </row>
    <row r="7">
      <c r="A7" t="inlineStr">
        <is>
          <t>LCOE 合计</t>
        </is>
      </c>
      <c r="B7" s="30">
        <f>'金融模型'!B34</f>
        <v/>
      </c>
      <c r="C7" s="30">
        <f>'金融模型'!$B$37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2026-06-16T04:18:42Z</dcterms:created>
  <dcterms:modified xmlns:dcterms="http://purl.org/dc/terms/" xmlns:xsi="http://www.w3.org/2001/XMLSchema-instance" xsi:type="dcterms:W3CDTF">2026-06-16T04:18:42Z</dcterms:modified>
</cp:coreProperties>
</file>