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说明" sheetId="1" state="visible" r:id="rId1"/>
    <sheet xmlns:r="http://schemas.openxmlformats.org/officeDocument/2006/relationships" name="电力成本模型" sheetId="2" state="visible" r:id="rId2"/>
    <sheet xmlns:r="http://schemas.openxmlformats.org/officeDocument/2006/relationships" name="交易解剖" sheetId="3" state="visible" r:id="rId3"/>
    <sheet xmlns:r="http://schemas.openxmlformats.org/officeDocument/2006/relationships" name="敏感性" sheetId="4" state="visible" r:id="rId4"/>
    <sheet xmlns:r="http://schemas.openxmlformats.org/officeDocument/2006/relationships" name="来源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A1628"/>
      <sz val="18"/>
    </font>
    <font>
      <name val="Calibri"/>
      <color rgb="000A1628"/>
      <sz val="11"/>
    </font>
    <font>
      <name val="Calibri"/>
      <i val="1"/>
      <color rgb="005A6B7A"/>
      <sz val="11"/>
    </font>
    <font>
      <name val="Calibri"/>
      <b val="1"/>
      <color rgb="00FFFFFF"/>
      <sz val="12"/>
    </font>
    <font>
      <name val="Calibri"/>
      <b val="1"/>
      <color rgb="000A1628"/>
      <sz val="11"/>
    </font>
    <font>
      <name val="Calibri"/>
      <i val="1"/>
      <color rgb="00B26A00"/>
      <sz val="10"/>
    </font>
  </fonts>
  <fills count="6">
    <fill>
      <patternFill/>
    </fill>
    <fill>
      <patternFill patternType="gray125"/>
    </fill>
    <fill>
      <patternFill patternType="solid">
        <fgColor rgb="0000BFA5"/>
      </patternFill>
    </fill>
    <fill>
      <patternFill patternType="solid">
        <fgColor rgb="00FFF6D5"/>
      </patternFill>
    </fill>
    <fill>
      <patternFill patternType="solid">
        <fgColor rgb="00F1F4F6"/>
      </patternFill>
    </fill>
    <fill>
      <patternFill patternType="solid">
        <fgColor rgb="00D9F2EE"/>
      </patternFill>
    </fill>
  </fills>
  <borders count="2">
    <border>
      <left/>
      <right/>
      <top/>
      <bottom/>
      <diagonal/>
    </border>
    <border>
      <left style="thin">
        <color rgb="00D5DBDF"/>
      </left>
      <right style="thin">
        <color rgb="00D5DBDF"/>
      </right>
      <top style="thin">
        <color rgb="00D5DBDF"/>
      </top>
      <bottom style="thin">
        <color rgb="00D5DBD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pivotButton="0" quotePrefix="0" xfId="0"/>
    <xf numFmtId="0" fontId="2" fillId="0" borderId="1" applyAlignment="1" pivotButton="0" quotePrefix="0" xfId="0">
      <alignment vertical="top" wrapText="1"/>
    </xf>
    <xf numFmtId="0" fontId="5" fillId="3" borderId="1" pivotButton="0" quotePrefix="0" xfId="0"/>
    <xf numFmtId="0" fontId="6" fillId="0" borderId="1" applyAlignment="1" pivotButton="0" quotePrefix="0" xfId="0">
      <alignment vertical="top" wrapText="1"/>
    </xf>
    <xf numFmtId="164" fontId="5" fillId="3" borderId="1" pivotButton="0" quotePrefix="0" xfId="0"/>
    <xf numFmtId="0" fontId="2" fillId="0" borderId="1" pivotButton="0" quotePrefix="0" xfId="0"/>
    <xf numFmtId="164" fontId="5" fillId="4" borderId="1" pivotButton="0" quotePrefix="0" xfId="0"/>
    <xf numFmtId="3" fontId="5" fillId="4" borderId="1" pivotButton="0" quotePrefix="0" xfId="0"/>
    <xf numFmtId="2" fontId="5" fillId="4" borderId="1" pivotButton="0" quotePrefix="0" xfId="0"/>
    <xf numFmtId="0" fontId="5" fillId="0" borderId="1" pivotButton="0" quotePrefix="0" xfId="0"/>
    <xf numFmtId="2" fontId="5" fillId="5" borderId="1" pivotButton="0" quotePrefix="0" xfId="0"/>
    <xf numFmtId="165" fontId="5" fillId="4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" t="inlineStr">
        <is>
          <t>一吉瓦的稳定电力到底值多少钱 —— 配套工作簿</t>
        </is>
      </c>
    </row>
    <row r="3">
      <c r="A3" s="2" t="inlineStr">
        <is>
          <t>• 配合硬核投研所对 Meta 130 亿加元阿尔伯塔园区的拆解（bankable.show）。作者：David Zheng（P.Eng. 注册工程师），十多年首创能源技术商业化经验。</t>
        </is>
      </c>
    </row>
    <row r="4">
      <c r="A4" s="2" t="inlineStr">
        <is>
          <t>• 工作表 2（电力成本模型）：可编辑的模型。改动黄色单元格 —— 气价、造价、利用率、碳价条款 —— 看交付成本（加元/兆瓦时）如何变化。默认值即公开报道中的 Greenlight 结构。</t>
        </is>
      </c>
    </row>
    <row r="5">
      <c r="A5" s="2" t="inlineStr">
        <is>
          <t>• 工作表 3（交易解剖）：谁签了什么、谁承担哪种风险，以及审批与碳政策日历。每行均标注来源。</t>
        </is>
      </c>
    </row>
    <row r="6">
      <c r="A6" s="2" t="inlineStr">
        <is>
          <t>• 工作表 4（敏感性）：单因素扫描。最关键的两个 —— 造价（涡轮机短缺）与 TIER 基准线（碳成本悬崖）。</t>
        </is>
      </c>
    </row>
    <row r="7">
      <c r="A7" s="2" t="inlineStr">
        <is>
          <t>• 核心发现：在 4,935 加元/千瓦的造价下，资本回收约为燃料支出的 4 倍。这不是「便宜天然气」的故事，而是一个披着便宜天然气外衣的资本故事。AECO 的低气价是真的，但它是大项支出里最小的一项。</t>
        </is>
      </c>
    </row>
    <row r="8">
      <c r="A8" s="2" t="inlineStr">
        <is>
          <t>• 第二个发现：一台顶尖联合循环机组对着 0.37 吨/兆瓦时的基准线，几乎不用为碳付费。这是制度设计的结果，不是偶然。在工作表 4 里扫描基准线，看看悬崖在哪里。</t>
        </is>
      </c>
    </row>
    <row r="9">
      <c r="A9" s="3" t="inlineStr">
        <is>
          <t>• 仅供参考，全部基于公开数据；公开数据的技术经济分析通常有 ±30-50% 的误差带。46 亿加元是一期（932 兆瓦）的全包造价，而场址已批复 1,864 兆瓦，共用设施很可能按二期规模建设，因此单位造价略高于稳态水平。对外使用前需具备资质的审阅者签字。不构成投资建议；我们只评判交易结构与技术，从不荐股。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20" customWidth="1" min="3" max="3"/>
    <col width="52" customWidth="1" min="4" max="4"/>
  </cols>
  <sheetData>
    <row r="1">
      <c r="A1" s="1" t="inlineStr">
        <is>
          <t>电力成本模型 —— 交付成本（加元/兆瓦时），代工型联合循环结构</t>
        </is>
      </c>
    </row>
    <row r="2">
      <c r="A2" s="3" t="inlineStr">
        <is>
          <t>改动黄色单元格。默认值复现公开报道的 Greenlight 电厂（932 兆瓦联合循环，46 亿加元，2026-07-02 最终投资决定）。碳成本采用阿尔伯塔 TIER 机制：只对超出基准线的部分付费 —— 这就是默认碳成本近乎为零的原因。</t>
        </is>
      </c>
    </row>
    <row r="4">
      <c r="A4" s="4" t="inlineStr">
        <is>
          <t>输入项</t>
        </is>
      </c>
      <c r="B4" s="4" t="inlineStr">
        <is>
          <t>数值</t>
        </is>
      </c>
      <c r="C4" s="4" t="inlineStr">
        <is>
          <t>单位</t>
        </is>
      </c>
      <c r="D4" s="4" t="inlineStr">
        <is>
          <t>来源／备注</t>
        </is>
      </c>
    </row>
    <row r="5">
      <c r="A5" s="5" t="inlineStr">
        <is>
          <t>电厂装机容量</t>
        </is>
      </c>
      <c r="B5" s="6" t="n">
        <v>932</v>
      </c>
      <c r="C5" s="5" t="inlineStr">
        <is>
          <t>兆瓦</t>
        </is>
      </c>
      <c r="D5" s="7" t="inlineStr">
        <is>
          <t>[S5][S7] Greenlight 一期；场址批复 1,864 兆瓦</t>
        </is>
      </c>
    </row>
    <row r="6">
      <c r="A6" s="5" t="inlineStr">
        <is>
          <t>全包造价</t>
        </is>
      </c>
      <c r="B6" s="6" t="n">
        <v>4935</v>
      </c>
      <c r="C6" s="5" t="inlineStr">
        <is>
          <t>加元/千瓦</t>
        </is>
      </c>
      <c r="D6" s="7" t="inlineStr">
        <is>
          <t>[S7][S9] 46 亿 ÷ 932 兆瓦 —— 注意一期口径</t>
        </is>
      </c>
    </row>
    <row r="7">
      <c r="A7" s="5" t="inlineStr">
        <is>
          <t>债务比例</t>
        </is>
      </c>
      <c r="B7" s="8" t="n">
        <v>0.6</v>
      </c>
      <c r="C7" s="5" t="inlineStr">
        <is>
          <t>0-1</t>
        </is>
      </c>
      <c r="D7" s="7" t="inlineStr">
        <is>
          <t>[S9] 资产层面约 60% 债务，对应长期照付协议</t>
        </is>
      </c>
    </row>
    <row r="8">
      <c r="A8" s="5" t="inlineStr">
        <is>
          <t>债务成本</t>
        </is>
      </c>
      <c r="B8" s="8" t="n">
        <v>0.055</v>
      </c>
      <c r="C8" s="5" t="inlineStr">
        <is>
          <t>0-1 /年</t>
        </is>
      </c>
      <c r="D8" s="7" t="inlineStr">
        <is>
          <t>假设 —— 面向 AA- 级购电方的基建债务</t>
        </is>
      </c>
    </row>
    <row r="9">
      <c r="A9" s="5" t="inlineStr">
        <is>
          <t>股权成本</t>
        </is>
      </c>
      <c r="B9" s="8" t="n">
        <v>0.11</v>
      </c>
      <c r="C9" s="5" t="inlineStr">
        <is>
          <t>0-1 /年</t>
        </is>
      </c>
      <c r="D9" s="7" t="inlineStr">
        <is>
          <t>假设 —— MSIP／Pembina／Kineticor 股权</t>
        </is>
      </c>
    </row>
    <row r="10">
      <c r="A10" s="5" t="inlineStr">
        <is>
          <t>资产寿命／摊销年限</t>
        </is>
      </c>
      <c r="B10" s="6" t="n">
        <v>30</v>
      </c>
      <c r="C10" s="5" t="inlineStr">
        <is>
          <t>年</t>
        </is>
      </c>
      <c r="D10" s="7" t="inlineStr">
        <is>
          <t>假设 —— 联合循环账面寿命</t>
        </is>
      </c>
    </row>
    <row r="11">
      <c r="A11" s="5" t="inlineStr">
        <is>
          <t>利用率</t>
        </is>
      </c>
      <c r="B11" s="8" t="n">
        <v>0.85</v>
      </c>
      <c r="C11" s="5" t="inlineStr">
        <is>
          <t>0-1</t>
        </is>
      </c>
      <c r="D11" s="7" t="inlineStr">
        <is>
          <t>AI 园区接近基荷；无论是否发电，代工费照付</t>
        </is>
      </c>
    </row>
    <row r="12">
      <c r="A12" s="5" t="inlineStr">
        <is>
          <t>热耗率</t>
        </is>
      </c>
      <c r="B12" s="6" t="n">
        <v>6.75</v>
      </c>
      <c r="C12" s="5" t="inlineStr">
        <is>
          <t>吉焦/兆瓦时</t>
        </is>
      </c>
      <c r="D12" s="7" t="inlineStr">
        <is>
          <t>[S35] 现代高效联合循环（约 6.5-7）</t>
        </is>
      </c>
    </row>
    <row r="13">
      <c r="A13" s="5" t="inlineStr">
        <is>
          <t>天然气价格（AECO）</t>
        </is>
      </c>
      <c r="B13" s="6" t="n">
        <v>1.915</v>
      </c>
      <c r="C13" s="5" t="inlineStr">
        <is>
          <t>加元/吉焦</t>
        </is>
      </c>
      <c r="D13" s="7" t="inlineStr">
        <is>
          <t>[S18] 2026-05-29；2026 年初区间 1.50-3.50 [S19]</t>
        </is>
      </c>
    </row>
    <row r="14">
      <c r="A14" s="5" t="inlineStr">
        <is>
          <t>固定运维费</t>
        </is>
      </c>
      <c r="B14" s="6" t="n">
        <v>35</v>
      </c>
      <c r="C14" s="5" t="inlineStr">
        <is>
          <t>加元/千瓦·年</t>
        </is>
      </c>
      <c r="D14" s="7" t="inlineStr">
        <is>
          <t>假设 —— 联合循环固定运维</t>
        </is>
      </c>
    </row>
    <row r="15">
      <c r="A15" s="5" t="inlineStr">
        <is>
          <t>机组排放强度</t>
        </is>
      </c>
      <c r="B15" s="8" t="n">
        <v>0.35</v>
      </c>
      <c r="C15" s="5" t="inlineStr">
        <is>
          <t>吨CO2e/兆瓦时</t>
        </is>
      </c>
      <c r="D15" s="7" t="inlineStr">
        <is>
          <t>顶尖联合循环 —— 恰好压在基准线之下</t>
        </is>
      </c>
    </row>
    <row r="16">
      <c r="A16" s="5" t="inlineStr">
        <is>
          <t>TIER 电力基准线</t>
        </is>
      </c>
      <c r="B16" s="8" t="n">
        <v>0.37</v>
      </c>
      <c r="C16" s="5" t="inlineStr">
        <is>
          <t>吨CO2e/兆瓦时</t>
        </is>
      </c>
      <c r="D16" s="7" t="inlineStr">
        <is>
          <t>[S40]「对标最优燃气」高性能基准</t>
        </is>
      </c>
    </row>
    <row r="17">
      <c r="A17" s="5" t="inlineStr">
        <is>
          <t>TIER 碳价</t>
        </is>
      </c>
      <c r="B17" s="6" t="n">
        <v>95</v>
      </c>
      <c r="C17" s="5" t="inlineStr">
        <is>
          <t>加元/吨</t>
        </is>
      </c>
      <c r="D17" s="7" t="inlineStr">
        <is>
          <t>[S32] 2025-05-12 冻结；2040 年才到 130 加元 [S33]</t>
        </is>
      </c>
    </row>
    <row r="18">
      <c r="A18" s="5" t="inlineStr">
        <is>
          <t>由负荷承担的输电费</t>
        </is>
      </c>
      <c r="B18" s="6" t="n">
        <v>100</v>
      </c>
      <c r="C18" s="5" t="inlineStr">
        <is>
          <t>百万加元/年</t>
        </is>
      </c>
      <c r="D18" s="7" t="inlineStr">
        <is>
          <t>[S3][S4][S13] Meta 支付约 1 亿加元/年及全额成本归属</t>
        </is>
      </c>
    </row>
    <row r="20">
      <c r="A20" s="4" t="inlineStr">
        <is>
          <t>输出项</t>
        </is>
      </c>
      <c r="B20" s="4" t="inlineStr">
        <is>
          <t>数值</t>
        </is>
      </c>
      <c r="C20" s="4" t="inlineStr">
        <is>
          <t>单位</t>
        </is>
      </c>
    </row>
    <row r="21">
      <c r="A21" s="9" t="inlineStr">
        <is>
          <t>加权平均资本成本</t>
        </is>
      </c>
      <c r="B21" s="10">
        <f>B7*B8+(1-B7)*B9</f>
        <v/>
      </c>
      <c r="C21" s="9" t="inlineStr">
        <is>
          <t>/年</t>
        </is>
      </c>
    </row>
    <row r="22">
      <c r="A22" s="9" t="inlineStr">
        <is>
          <t>资本回收系数</t>
        </is>
      </c>
      <c r="B22" s="10">
        <f>B21/(1-(1+B21)^-B10)</f>
        <v/>
      </c>
      <c r="C22" s="9" t="inlineStr">
        <is>
          <t>/年</t>
        </is>
      </c>
    </row>
    <row r="23">
      <c r="A23" s="9" t="inlineStr">
        <is>
          <t>年发电量</t>
        </is>
      </c>
      <c r="B23" s="11">
        <f>B5*B11*8760</f>
        <v/>
      </c>
      <c r="C23" s="9" t="inlineStr">
        <is>
          <t>兆瓦时/年</t>
        </is>
      </c>
    </row>
    <row r="24">
      <c r="A24" s="9" t="inlineStr">
        <is>
          <t>燃料</t>
        </is>
      </c>
      <c r="B24" s="12">
        <f>B12*B13</f>
        <v/>
      </c>
      <c r="C24" s="9" t="inlineStr">
        <is>
          <t>加元/兆瓦时</t>
        </is>
      </c>
    </row>
    <row r="25">
      <c r="A25" s="9" t="inlineStr">
        <is>
          <t>资本回收</t>
        </is>
      </c>
      <c r="B25" s="12">
        <f>B6*B5*1000*B22/B23</f>
        <v/>
      </c>
      <c r="C25" s="9" t="inlineStr">
        <is>
          <t>加元/兆瓦时</t>
        </is>
      </c>
    </row>
    <row r="26">
      <c r="A26" s="9" t="inlineStr">
        <is>
          <t>固定运维</t>
        </is>
      </c>
      <c r="B26" s="12">
        <f>B14*B5*1000/B23</f>
        <v/>
      </c>
      <c r="C26" s="9" t="inlineStr">
        <is>
          <t>加元/兆瓦时</t>
        </is>
      </c>
    </row>
    <row r="27">
      <c r="A27" s="9" t="inlineStr">
        <is>
          <t>碳成本（TIER，仅超基准部分）</t>
        </is>
      </c>
      <c r="B27" s="12">
        <f>MAX(0,B15-B16)*B17</f>
        <v/>
      </c>
      <c r="C27" s="9" t="inlineStr">
        <is>
          <t>加元/兆瓦时</t>
        </is>
      </c>
    </row>
    <row r="28">
      <c r="A28" s="9" t="inlineStr">
        <is>
          <t>输电费</t>
        </is>
      </c>
      <c r="B28" s="12">
        <f>B18*1000000/B23</f>
        <v/>
      </c>
      <c r="C28" s="9" t="inlineStr">
        <is>
          <t>加元/兆瓦时</t>
        </is>
      </c>
    </row>
    <row r="29">
      <c r="A29" s="13" t="inlineStr">
        <is>
          <t>稳定电力交付成本</t>
        </is>
      </c>
      <c r="B29" s="14">
        <f>SUM(B24:B28)</f>
        <v/>
      </c>
      <c r="C29" s="9" t="inlineStr">
        <is>
          <t>加元/兆瓦时</t>
        </is>
      </c>
    </row>
    <row r="30">
      <c r="A30" s="9" t="inlineStr">
        <is>
          <t>按此成本的年度电费</t>
        </is>
      </c>
      <c r="B30" s="11">
        <f>B29*B23/1000000</f>
        <v/>
      </c>
      <c r="C30" s="9" t="inlineStr">
        <is>
          <t>百万加元/年</t>
        </is>
      </c>
    </row>
    <row r="31">
      <c r="A31" s="9" t="inlineStr">
        <is>
          <t>燃料占交付成本比重</t>
        </is>
      </c>
      <c r="B31" s="15">
        <f>B24/B29</f>
        <v/>
      </c>
      <c r="C31" s="9" t="inlineStr">
        <is>
          <t>占比</t>
        </is>
      </c>
    </row>
    <row r="32">
      <c r="A32" s="9" t="inlineStr">
        <is>
          <t>资本占交付成本比重</t>
        </is>
      </c>
      <c r="B32" s="15">
        <f>B25/B29</f>
        <v/>
      </c>
      <c r="C32" s="9" t="inlineStr">
        <is>
          <t>占比</t>
        </is>
      </c>
    </row>
    <row r="33">
      <c r="A33" s="9" t="inlineStr">
        <is>
          <t>若基准线收紧到 0.30 的碳成本</t>
        </is>
      </c>
      <c r="B33" s="14">
        <f>MAX(0,B15-0.30)*B17</f>
        <v/>
      </c>
      <c r="C33" s="9" t="inlineStr">
        <is>
          <t>加元/兆瓦时</t>
        </is>
      </c>
    </row>
    <row r="35" ht="78" customHeight="1">
      <c r="A35" s="3" t="inlineStr">
        <is>
          <t>看那两个占比单元格。默认参数下，燃料约占交付成本的 15%，而资本回收约占三分之二（约 64%）—— 资本约为燃料的 4 倍，人人都在引用的「AECO 便宜天然气」，在大项支出里反而最小。再看最后一行：今天碳成本为 0 加元/兆瓦时，因为顶尖联合循环恰好压在 0.37 基准线之下；但把基准线收紧到 0.30，4.75 加元/兆瓦时就会凭空出现。这就是那道悬崖 —— 而阿尔伯塔把碳价冻结在 95 加元/吨，联邦《清洁电力条例》又处于搁置状态，因此没有任何法定时间表强制这次收紧。校验锚点：热耗率取 6.75 吉焦/兆瓦时时，燃料为 12.9 加元/兆瓦时，处于节目引用的 13-15 加元/兆瓦时区间下沿 [S18][S19] —— 该区间隐含的是到厂气价而非 AECO 枢纽裸价。把热耗率提到 7.0 或加上运输费即可落入区间内。</t>
        </is>
      </c>
    </row>
  </sheetData>
  <mergeCells count="1">
    <mergeCell ref="A35:D3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8" customWidth="1" min="1" max="1"/>
    <col width="62" customWidth="1" min="2" max="2"/>
    <col width="34" customWidth="1" min="3" max="3"/>
    <col width="30" customWidth="1" min="4" max="4"/>
    <col width="20" customWidth="1" min="5" max="5"/>
  </cols>
  <sheetData>
    <row r="1">
      <c r="A1" s="1" t="inlineStr">
        <is>
          <t>交易解剖 —— 谁签了什么，谁承担哪种风险</t>
        </is>
      </c>
    </row>
    <row r="3">
      <c r="A3" s="4" t="inlineStr">
        <is>
          <t>组成部分</t>
        </is>
      </c>
      <c r="B3" s="4" t="inlineStr">
        <is>
          <t>内容／结构</t>
        </is>
      </c>
      <c r="C3" s="4" t="inlineStr">
        <is>
          <t>金额</t>
        </is>
      </c>
      <c r="D3" s="4" t="inlineStr">
        <is>
          <t>时间</t>
        </is>
      </c>
      <c r="E3" s="4" t="inlineStr">
        <is>
          <t>来源</t>
        </is>
      </c>
    </row>
    <row r="4" ht="46" customHeight="1">
      <c r="A4" s="16" t="inlineStr">
        <is>
          <t>Sturgeon 数据中心</t>
        </is>
      </c>
      <c r="B4" s="5" t="inlineStr">
        <is>
          <t>1 吉瓦 AI 园区，约 27 万平方米，Meta 第 33 座、加拿大首座；闭式液冷＋干冷，运行零冷却水</t>
        </is>
      </c>
      <c r="C4" s="5" t="inlineStr">
        <is>
          <t>130 亿加元以上（约 90 亿美元）＋ 6,000 万加元地方道路与供水</t>
        </is>
      </c>
      <c r="D4" s="5" t="inlineStr">
        <is>
          <t>2026-07-08 动工；2028 下半年首次带载</t>
        </is>
      </c>
      <c r="E4" s="7" t="inlineStr">
        <is>
          <t>[S1][S2][S8]</t>
        </is>
      </c>
    </row>
    <row r="5" ht="46" customHeight="1">
      <c r="A5" s="16" t="inlineStr">
        <is>
          <t>Capital Power 供电协议</t>
        </is>
      </c>
      <c r="B5" s="5" t="inlineStr">
        <is>
          <t>来自现有 Genesee 机组的 250 兆瓦容量与电量 —— 新建电厂投产前的过渡；保留 Genesee 的选择权</t>
        </is>
      </c>
      <c r="C5" s="5" t="inlineStr">
        <is>
          <t>未披露</t>
        </is>
      </c>
      <c r="D5" s="5" t="inlineStr">
        <is>
          <t>10 年以上；2028 下半年投用</t>
        </is>
      </c>
      <c r="E5" s="7" t="inlineStr">
        <is>
          <t>[S8]</t>
        </is>
      </c>
    </row>
    <row r="6" ht="46" customHeight="1">
      <c r="A6" s="16" t="inlineStr">
        <is>
          <t>Greenlight 电厂</t>
        </is>
      </c>
      <c r="B6" s="5" t="inlineStr">
        <is>
          <t>新建 932 兆瓦联合循环；Meta 签长期代工（tolling）协议；资产层面约 60% 债务；约 1.5 亿立方英尺/日用气</t>
        </is>
      </c>
      <c r="C6" s="5" t="inlineStr">
        <is>
          <t>46 亿加元（32 亿美元）；2026-07-02 最终投资决定</t>
        </is>
      </c>
      <c r="D6" s="5" t="inlineStr">
        <is>
          <t>2030 下半年供电</t>
        </is>
      </c>
      <c r="E6" s="7" t="inlineStr">
        <is>
          <t>[S5][S6][S7][S16]</t>
        </is>
      </c>
    </row>
    <row r="7" ht="46" customHeight="1">
      <c r="A7" s="16" t="inlineStr">
        <is>
          <t>股权结构</t>
        </is>
      </c>
      <c r="B7" s="5" t="inlineStr">
        <is>
          <t>MSIP 47.5%／Pembina 47.5%／Kineticor 5%；Pembina 任建设与运营管理方（约 23 亿加元资本开支）</t>
        </is>
      </c>
      <c r="C7" s="5" t="inlineStr">
        <is>
          <t>如左</t>
        </is>
      </c>
      <c r="D7" s="5" t="inlineStr">
        <is>
          <t>合资 2025-02-27 公布</t>
        </is>
      </c>
      <c r="E7" s="7" t="inlineStr">
        <is>
          <t>[S7][S35]</t>
        </is>
      </c>
    </row>
    <row r="8" ht="46" customHeight="1">
      <c r="A8" s="16" t="inlineStr">
        <is>
          <t>电网与输电</t>
        </is>
      </c>
      <c r="B8" s="5" t="inlineStr">
        <is>
          <t>全程并网 —— 不是孤岛；富余电量可上网销售；升级费用全额成本归属</t>
        </is>
      </c>
      <c r="C8" s="5" t="inlineStr">
        <is>
          <t>Meta 支付约 1 亿加元/年；省府称居民账单输电部分下降约 6%</t>
        </is>
      </c>
      <c r="D8" s="5" t="inlineStr">
        <is>
          <t>全程</t>
        </is>
      </c>
      <c r="E8" s="7" t="inlineStr">
        <is>
          <t>[S3][S4][S13]</t>
        </is>
      </c>
    </row>
    <row r="9" ht="46" customHeight="1">
      <c r="A9" s="16" t="inlineStr">
        <is>
          <t>并网名额</t>
        </is>
      </c>
      <c r="B9" s="5" t="inlineStr">
        <is>
          <t>占用 AESO 一期大负荷名额：1,200 兆瓦临时上限中的 970 兆瓦「GLDC 负荷」</t>
        </is>
      </c>
      <c r="C9" s="5" t="inlineStr">
        <is>
          <t>Kalina 将其 180 兆瓦名额以 1,800 万加元转手（约 10 万加元/兆瓦）</t>
        </is>
      </c>
      <c r="D9" s="5" t="inlineStr">
        <is>
          <t>2025 年中分配</t>
        </is>
      </c>
      <c r="E9" s="7" t="inlineStr">
        <is>
          <t>[S10][S11]</t>
        </is>
      </c>
    </row>
    <row r="10" ht="46" customHeight="1">
      <c r="A10" s="16" t="inlineStr">
        <is>
          <t>风险 —— 建设／超支</t>
        </is>
      </c>
      <c r="B10" s="5" t="inlineStr">
        <is>
          <t>由业主方（MSIP／Pembina／Kineticor 股权）承担，而非购电方</t>
        </is>
      </c>
      <c r="C10" s="5" t="inlineStr">
        <is>
          <t>股权承压</t>
        </is>
      </c>
      <c r="D10" s="5" t="inlineStr">
        <is>
          <t>至 2030 下半年</t>
        </is>
      </c>
      <c r="E10" s="7" t="inlineStr">
        <is>
          <t>[S7][S9]</t>
        </is>
      </c>
    </row>
    <row r="11" ht="46" customHeight="1">
      <c r="A11" s="16" t="inlineStr">
        <is>
          <t>风险 —— 电量／照付</t>
        </is>
      </c>
      <c r="B11" s="5" t="inlineStr">
        <is>
          <t>由 Meta 承担：无论是否发电，代工费照付（照付不议结构）</t>
        </is>
      </c>
      <c r="C11" s="5" t="inlineStr">
        <is>
          <t>Meta 支付代工费</t>
        </is>
      </c>
      <c r="D11" s="5" t="inlineStr">
        <is>
          <t>协议期内</t>
        </is>
      </c>
      <c r="E11" s="7" t="inlineStr">
        <is>
          <t>[S7][S16]</t>
        </is>
      </c>
    </row>
    <row r="12" ht="46" customHeight="1">
      <c r="A12" s="16" t="inlineStr">
        <is>
          <t>风险 —— 燃料与碳成本传导</t>
        </is>
      </c>
      <c r="B12" s="5" t="inlineStr">
        <is>
          <t>条款未披露。代工方通常将燃料成本传导给购电方；TIER 义务落在发电方</t>
        </is>
      </c>
      <c r="C12" s="5" t="inlineStr">
        <is>
          <t>未量化</t>
        </is>
      </c>
      <c r="D12" s="5" t="inlineStr">
        <is>
          <t>协议期内</t>
        </is>
      </c>
      <c r="E12" s="7" t="inlineStr">
        <is>
          <t>[S8] 待核实</t>
        </is>
      </c>
    </row>
    <row r="13" ht="46" customHeight="1">
      <c r="A13" s="16" t="inlineStr">
        <is>
          <t>风险 —— 锚定租户退出</t>
        </is>
      </c>
      <c r="B13" s="5" t="inlineStr">
        <is>
          <t>Capital Power 自身风险因素中明确列出「Meta 完成数据中心」这一风险</t>
        </is>
      </c>
      <c r="C13" s="5" t="inlineStr">
        <is>
          <t>932 兆瓦电厂仅一个锚定客户</t>
        </is>
      </c>
      <c r="D13" s="5" t="inlineStr">
        <is>
          <t>2030 年及以后</t>
        </is>
      </c>
      <c r="E13" s="7" t="inlineStr">
        <is>
          <t>[S8]</t>
        </is>
      </c>
    </row>
    <row r="14" ht="46" customHeight="1">
      <c r="A14" s="16" t="inlineStr">
        <is>
          <t>碳政策缓和</t>
        </is>
      </c>
      <c r="B14" s="5" t="inlineStr">
        <is>
          <t>加拿大—阿尔伯塔谅解备忘录（2025-11-27）在省内暂停联邦《清洁电力条例》；执行协议（2026-05-15）在上诉法院审理期间将其「搁置」。同一份备忘录要求阿尔伯塔在 2026-07-01 前出台数据中心政策框架</t>
        </is>
      </c>
      <c r="C14" s="5" t="inlineStr">
        <is>
          <t>TIER 冻结在 95 加元/吨；2040 年才到 130 加元</t>
        </is>
      </c>
      <c r="D14" s="5" t="inlineStr">
        <is>
          <t>备忘录 11-27 → 8 号法案 12-11 → 执行协议 05-15 → AUC 06-25 → FID 07-02 → Meta 07-08</t>
        </is>
      </c>
      <c r="E14" s="7" t="inlineStr">
        <is>
          <t>[S32][S33][S39]</t>
        </is>
      </c>
    </row>
    <row r="15" ht="46" customHeight="1">
      <c r="A15" s="16" t="inlineStr">
        <is>
          <t>审批</t>
        </is>
      </c>
      <c r="B15" s="5" t="inlineStr">
        <is>
          <t>AUC 第 30261 号程序，决定 30261-D02-2026 批复电厂；Gibbons 附近 98 公顷；批复 1,864 兆瓦，一期恰好一半；「碳捕集选择权」属营销表述，不在 FID 范围内</t>
        </is>
      </c>
      <c r="C15" s="5" t="inlineStr">
        <is>
          <t>—</t>
        </is>
      </c>
      <c r="D15" s="5" t="inlineStr">
        <is>
          <t>2026-06-25 签发</t>
        </is>
      </c>
      <c r="E15" s="7" t="inlineStr">
        <is>
          <t>[S34][S35]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18" customWidth="1" min="4" max="4"/>
    <col width="16" customWidth="1" min="5" max="5"/>
  </cols>
  <sheetData>
    <row r="1">
      <c r="A1" s="1" t="inlineStr">
        <is>
          <t>敏感性 —— 哪个杠杆真正影响交付成本</t>
        </is>
      </c>
    </row>
    <row r="2" ht="44" customHeight="1">
      <c r="A2" s="3" t="inlineStr">
        <is>
          <t>每一行都在把某一个输入切换到低值与高值后，重新计算完整的交付成本。跨度即该杠杆的影响力。默认参数下的排序是：利用率（约 40 加元）＞造价（约 35 加元）＞气价（约 13 加元）＞输电费（约 12 加元）＞TIER 基准线（约 5 加元）＞碳价（0 加元）。有两点值得盯住。（1）造价的影响力接近气价的 3 倍 —— 涡轮机短缺对 AI 电力成本的推动，比人人称道的阿尔伯塔廉价天然气更大。（2）碳价那一行纹丝不动。把 TIER 从 95 加元/吨提到 170 加元/吨，交付成本变化为零 —— 因为压在基准线之下的机组，应税排放量本就是零，在基准线移动之前，碳价高低毫无意义。公众争论的是碳价；真正咬人的，是那个没人争论的基准线。</t>
        </is>
      </c>
    </row>
    <row r="4">
      <c r="A4" s="4" t="inlineStr">
        <is>
          <t>杠杆（低 → 高）</t>
        </is>
      </c>
      <c r="B4" s="4" t="inlineStr">
        <is>
          <t>低值</t>
        </is>
      </c>
      <c r="C4" s="4" t="inlineStr">
        <is>
          <t>默认</t>
        </is>
      </c>
      <c r="D4" s="4" t="inlineStr">
        <is>
          <t>高值</t>
        </is>
      </c>
      <c r="E4" s="4" t="inlineStr">
        <is>
          <t>单位</t>
        </is>
      </c>
    </row>
    <row r="5">
      <c r="A5" s="13" t="inlineStr">
        <is>
          <t>天然气价格（AECO） (1.5 → 3.5 C$/GJ)</t>
        </is>
      </c>
      <c r="B5" s="12">
        <f>'电力成本模型'!B12*1.5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C5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D5" s="12">
        <f>'电力成本模型'!B12*3.5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E5" s="9" t="inlineStr">
        <is>
          <t>加元/兆瓦时</t>
        </is>
      </c>
    </row>
    <row r="6">
      <c r="A6" s="13" t="inlineStr">
        <is>
          <t>全包造价 (3000 → 6000 C$/kW)</t>
        </is>
      </c>
      <c r="B6" s="12">
        <f>'电力成本模型'!B12*'电力成本模型'!B13 + 3000*'电力成本模型'!B5*1000*'电力成本模型'!B22/('电力成本模型'!B5*'电力成本模型'!B11*8760)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C6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D6" s="12">
        <f>'电力成本模型'!B12*'电力成本模型'!B13 + 6000*'电力成本模型'!B5*1000*'电力成本模型'!B22/('电力成本模型'!B5*'电力成本模型'!B11*8760)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E6" s="9" t="inlineStr">
        <is>
          <t>加元/兆瓦时</t>
        </is>
      </c>
    </row>
    <row r="7">
      <c r="A7" s="13" t="inlineStr">
        <is>
          <t>利用率 (0.6 → 0.95 0-1)</t>
        </is>
      </c>
      <c r="B7" s="12">
        <f>'电力成本模型'!B12*'电力成本模型'!B13 + '电力成本模型'!B6*'电力成本模型'!B5*1000*'电力成本模型'!B22/('电力成本模型'!B5*0.6*8760) + '电力成本模型'!B14*'电力成本模型'!B5*1000/('电力成本模型'!B5*0.6*8760) + MAX(0,'电力成本模型'!B15-'电力成本模型'!B16)*'电力成本模型'!B17 + '电力成本模型'!B18*1000000/('电力成本模型'!B5*0.6*8760)</f>
        <v/>
      </c>
      <c r="C7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D7" s="12">
        <f>'电力成本模型'!B12*'电力成本模型'!B13 + '电力成本模型'!B6*'电力成本模型'!B5*1000*'电力成本模型'!B22/('电力成本模型'!B5*0.95*8760) + '电力成本模型'!B14*'电力成本模型'!B5*1000/('电力成本模型'!B5*0.95*8760) + MAX(0,'电力成本模型'!B15-'电力成本模型'!B16)*'电力成本模型'!B17 + '电力成本模型'!B18*1000000/('电力成本模型'!B5*0.95*8760)</f>
        <v/>
      </c>
      <c r="E7" s="9" t="inlineStr">
        <is>
          <t>加元/兆瓦时</t>
        </is>
      </c>
    </row>
    <row r="8">
      <c r="A8" s="13" t="inlineStr">
        <is>
          <t>TIER 基准线 (0.3 → 0.4 t/MWh)</t>
        </is>
      </c>
      <c r="B8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MAX(0,'电力成本模型'!B15-0.3)*'电力成本模型'!B17 + '电力成本模型'!B18*1000000/('电力成本模型'!B5*'电力成本模型'!B11*8760)</f>
        <v/>
      </c>
      <c r="C8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D8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MAX(0,'电力成本模型'!B15-0.4)*'电力成本模型'!B17 + '电力成本模型'!B18*1000000/('电力成本模型'!B5*'电力成本模型'!B11*8760)</f>
        <v/>
      </c>
      <c r="E8" s="9" t="inlineStr">
        <is>
          <t>加元/兆瓦时</t>
        </is>
      </c>
    </row>
    <row r="9">
      <c r="A9" s="13" t="inlineStr">
        <is>
          <t>TIER 碳价 (95 → 170 C$/t)</t>
        </is>
      </c>
      <c r="B9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MAX(0,'电力成本模型'!B15-'电力成本模型'!B16)*95 + '电力成本模型'!B18*1000000/('电力成本模型'!B5*'电力成本模型'!B11*8760)</f>
        <v/>
      </c>
      <c r="C9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D9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MAX(0,'电力成本模型'!B15-'电力成本模型'!B16)*170 + '电力成本模型'!B18*1000000/('电力成本模型'!B5*'电力成本模型'!B11*8760)</f>
        <v/>
      </c>
      <c r="E9" s="9" t="inlineStr">
        <is>
          <t>加元/兆瓦时</t>
        </is>
      </c>
    </row>
    <row r="10">
      <c r="A10" s="13" t="inlineStr">
        <is>
          <t>输电费 (60 → 140 C$M/yr)</t>
        </is>
      </c>
      <c r="B10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+ 60*1000000/('电力成本模型'!B5*'电力成本模型'!B11*8760)</f>
        <v/>
      </c>
      <c r="C10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'电力成本模型'!B18*1000000/('电力成本模型'!B5*'电力成本模型'!B11*8760)</f>
        <v/>
      </c>
      <c r="D10" s="12">
        <f>'电力成本模型'!B12*'电力成本模型'!B13 + '电力成本模型'!B6*'电力成本模型'!B5*1000*'电力成本模型'!B22/('电力成本模型'!B5*'电力成本模型'!B11*8760) + '电力成本模型'!B14*'电力成本模型'!B5*1000/('电力成本模型'!B5*'电力成本模型'!B11*8760) + MAX(0,'电力成本模型'!B15-'电力成本模型'!B16)*'电力成本模型'!B17 + 140*1000000/('电力成本模型'!B5*'电力成本模型'!B11*8760)</f>
        <v/>
      </c>
      <c r="E10" s="9" t="inlineStr">
        <is>
          <t>加元/兆瓦时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8" customWidth="1" min="1" max="1"/>
    <col width="108" customWidth="1" min="2" max="2"/>
  </cols>
  <sheetData>
    <row r="1">
      <c r="A1" s="1" t="inlineStr">
        <is>
          <t>来源 —— PA01（编号对应 research/PA01-meta-alberta-PRO.md）</t>
        </is>
      </c>
    </row>
    <row r="3">
      <c r="A3" s="17" t="inlineStr">
        <is>
          <t>S1</t>
        </is>
      </c>
      <c r="B3" s="2" t="inlineStr">
        <is>
          <t>Meta Newsroom — 'Breaking Ground on Meta's First Data Center in Canada' (2026-07)</t>
        </is>
      </c>
    </row>
    <row r="4">
      <c r="A4" s="17" t="inlineStr">
        <is>
          <t>S2</t>
        </is>
      </c>
      <c r="B4" s="2" t="inlineStr">
        <is>
          <t>Meta Data Centers — 'Hello, Sturgeon County!' (2026-07)</t>
        </is>
      </c>
    </row>
    <row r="5">
      <c r="A5" s="17" t="inlineStr">
        <is>
          <t>S3</t>
        </is>
      </c>
      <c r="B5" s="2" t="inlineStr">
        <is>
          <t>CBC Edmonton — 'Meta building its first Canadian data centre northeast of Edmonton' (2026-07-08)</t>
        </is>
      </c>
    </row>
    <row r="6">
      <c r="A6" s="17" t="inlineStr">
        <is>
          <t>S4</t>
        </is>
      </c>
      <c r="B6" s="2" t="inlineStr">
        <is>
          <t>Global News — 'Meta to build $13 billion data centre in Alberta, largest outside the U.S.' (2026-07-08)</t>
        </is>
      </c>
    </row>
    <row r="7">
      <c r="A7" s="17" t="inlineStr">
        <is>
          <t>S5</t>
        </is>
      </c>
      <c r="B7" s="2" t="inlineStr">
        <is>
          <t>Calgary Herald (Varcoe) — 'Meta unveils massive $13B, gigawatt-scale development' (2026-07-08)</t>
        </is>
      </c>
    </row>
    <row r="8">
      <c r="A8" s="17" t="inlineStr">
        <is>
          <t>S6</t>
        </is>
      </c>
      <c r="B8" s="2" t="inlineStr">
        <is>
          <t>Edmonton Journal — '$13-billion Meta mega data centre for Sturgeon County a game changer' (2026-07-09)</t>
        </is>
      </c>
    </row>
    <row r="9">
      <c r="A9" s="17" t="inlineStr">
        <is>
          <t>S7</t>
        </is>
      </c>
      <c r="B9" s="2" t="inlineStr">
        <is>
          <t>Morgan Stanley IM — 'MSIP Announces Investment in Greenlight Electricity Centre' (2026-07-02)</t>
        </is>
      </c>
    </row>
    <row r="10">
      <c r="A10" s="17" t="inlineStr">
        <is>
          <t>S8</t>
        </is>
      </c>
      <c r="B10" s="2" t="inlineStr">
        <is>
          <t>Capital Power — news release + 'Powering What's Next' blog; Polaris @ Genesee page (2026-07-08)</t>
        </is>
      </c>
    </row>
    <row r="11">
      <c r="A11" s="17" t="inlineStr">
        <is>
          <t>S9</t>
        </is>
      </c>
      <c r="B11" s="2" t="inlineStr">
        <is>
          <t>Power Technology — 'Pembina and partners move forward with $3.2bn Greenlight'</t>
        </is>
      </c>
    </row>
    <row r="12">
      <c r="A12" s="17" t="inlineStr">
        <is>
          <t>S10</t>
        </is>
      </c>
      <c r="B12" s="2" t="inlineStr">
        <is>
          <t>AESO — 'Interim Approach to Large Load Connections' (2025-06-04: 1,200 MW cap; 29 projects / 16+ GW)</t>
        </is>
      </c>
    </row>
    <row r="13">
      <c r="A13" s="17" t="inlineStr">
        <is>
          <t>S11</t>
        </is>
      </c>
      <c r="B13" s="2" t="inlineStr">
        <is>
          <t>CBC Calgary — electricity-allotment 'gold rush' (42 projects / 21.1 GW; Kalina 180 MW -&gt; C$18M)</t>
        </is>
      </c>
    </row>
    <row r="14">
      <c r="A14" s="17" t="inlineStr">
        <is>
          <t>S12</t>
        </is>
      </c>
      <c r="B14" s="2" t="inlineStr">
        <is>
          <t>Alberta.ca — Bill 8 / Utilities Statutes Amendment Act (assent 2025-12-11); BLG — levy 2%/1%/0%</t>
        </is>
      </c>
    </row>
    <row r="15">
      <c r="A15" s="17" t="inlineStr">
        <is>
          <t>S13</t>
        </is>
      </c>
      <c r="B15" s="2" t="inlineStr">
        <is>
          <t>Reynar IT — 'Alberta's 1,200 MW problem' (GLDC 970 MW + Keephills 230 MW)</t>
        </is>
      </c>
    </row>
    <row r="16">
      <c r="A16" s="17" t="inlineStr">
        <is>
          <t>S14</t>
        </is>
      </c>
      <c r="B16" s="2" t="inlineStr">
        <is>
          <t>Globe and Mail — Meta Alberta coverage (3/4-of-Edmonton; 'renewable energy elsewhere'); TechTimes REC explainer</t>
        </is>
      </c>
    </row>
    <row r="17">
      <c r="A17" s="17" t="inlineStr">
        <is>
          <t>S15</t>
        </is>
      </c>
      <c r="B17" s="2" t="inlineStr">
        <is>
          <t>Pembina Institute — 'Alberta's decision to power new data centre with gas will drive up consumer costs' (2026-07)</t>
        </is>
      </c>
    </row>
    <row r="18">
      <c r="A18" s="17" t="inlineStr">
        <is>
          <t>S16</t>
        </is>
      </c>
      <c r="B18" s="2" t="inlineStr">
        <is>
          <t>DCD — Entergy 2.26 GW approval (2025-08); Louisiana Illuminator — fast-track, Meta pays 100%</t>
        </is>
      </c>
    </row>
    <row r="19">
      <c r="A19" s="17" t="inlineStr">
        <is>
          <t>S17</t>
        </is>
      </c>
      <c r="B19" s="2" t="inlineStr">
        <is>
          <t>ZH coverage set — Sina Finance et al. (grid ~60% gas; carbon intensity ~5x national; 150 MMcf/d)</t>
        </is>
      </c>
    </row>
    <row r="20">
      <c r="A20" s="17" t="inlineStr">
        <is>
          <t>S18</t>
        </is>
      </c>
      <c r="B20" s="2" t="inlineStr">
        <is>
          <t>DNE Resources — Alberta Energy Market Update June 2026 (AECO C$1.915/GJ at 2026-05-29)</t>
        </is>
      </c>
    </row>
    <row r="21">
      <c r="A21" s="17" t="inlineStr">
        <is>
          <t>S19</t>
        </is>
      </c>
      <c r="B21" s="2" t="inlineStr">
        <is>
          <t>GetEnergy — Alberta gas pricing explainer (AECO early-2026 range C$1.50-3.50/GJ) [range only]</t>
        </is>
      </c>
    </row>
    <row r="22">
      <c r="A22" s="17" t="inlineStr">
        <is>
          <t>S20</t>
        </is>
      </c>
      <c r="B22" s="2" t="inlineStr">
        <is>
          <t>Union of Concerned Scientists — Entergy/Meta ratepayer critique; bills +11% YoY (2025-08)</t>
        </is>
      </c>
    </row>
    <row r="23">
      <c r="A23" s="17" t="inlineStr">
        <is>
          <t>S23</t>
        </is>
      </c>
      <c r="B23" s="2" t="inlineStr">
        <is>
          <t>Bloomberg / WIRED — Meta-funded Entergy plants; Williams x3 Ohio behind-the-meter; permitted-emissions analysis</t>
        </is>
      </c>
    </row>
    <row r="24">
      <c r="A24" s="17" t="inlineStr">
        <is>
          <t>S24</t>
        </is>
      </c>
      <c r="B24" s="2" t="inlineStr">
        <is>
          <t>Tom's Hardware — Tesla Megapack for AI data centres (90% swings at up to 30 Hz)</t>
        </is>
      </c>
    </row>
    <row r="25">
      <c r="A25" s="17" t="inlineStr">
        <is>
          <t>S25</t>
        </is>
      </c>
      <c r="B25" s="2" t="inlineStr">
        <is>
          <t>SemiAnalysis — 'AI Training Load Fluctuations at Gigawatt-scale' (pytorch_no_powerplant_blowup; Colossus Megapacks)</t>
        </is>
      </c>
    </row>
    <row r="26">
      <c r="A26" s="17" t="inlineStr">
        <is>
          <t>S26</t>
        </is>
      </c>
      <c r="B26" s="2" t="inlineStr">
        <is>
          <t>AESO — 'Guide to AESO Connection Requirements for Transmission-Connected Data Centres' (2026-06-12)</t>
        </is>
      </c>
    </row>
    <row r="27">
      <c r="A27" s="17" t="inlineStr">
        <is>
          <t>S27</t>
        </is>
      </c>
      <c r="B27" s="2" t="inlineStr">
        <is>
          <t>arXiv 2606.21833 — ramp management for transmission-connected AI data centres (300 MW/30 min = 10 MW/min)</t>
        </is>
      </c>
    </row>
    <row r="28">
      <c r="A28" s="17" t="inlineStr">
        <is>
          <t>S32</t>
        </is>
      </c>
      <c r="B28" s="2" t="inlineStr">
        <is>
          <t>ICAP — 'Alberta cancels scheduled price increase under TIER Regulation' (2025-05-12: frozen at C$95/t)</t>
        </is>
      </c>
    </row>
    <row r="29">
      <c r="A29" s="17" t="inlineStr">
        <is>
          <t>S33</t>
        </is>
      </c>
      <c r="B29" s="2" t="inlineStr">
        <is>
          <t>Clear Blue Markets — Alberta MOU / TIER / federal benchmark review (Minimum Effective Credit Price C$130 by 2040)</t>
        </is>
      </c>
    </row>
    <row r="30">
      <c r="A30" s="17" t="inlineStr">
        <is>
          <t>S34</t>
        </is>
      </c>
      <c r="B30" s="2" t="inlineStr">
        <is>
          <t>AUC — Greenlight Electricity Centre, Proceeding 30261, Decision 30261-D02-2026 (2026-06-25); CBC (1,864 MW; 98 ha near Gibbons)</t>
        </is>
      </c>
    </row>
    <row r="31">
      <c r="A31" s="17" t="inlineStr">
        <is>
          <t>S35</t>
        </is>
      </c>
      <c r="B31" s="2" t="inlineStr">
        <is>
          <t>Kineticor Greenlight project page ('1,864 MW... carbon capture optionality'); Pembina Greenlight partnership page + 2025-02-27 JV announcement</t>
        </is>
      </c>
    </row>
    <row r="32">
      <c r="A32" s="17" t="inlineStr">
        <is>
          <t>S36</t>
        </is>
      </c>
      <c r="B32" s="2" t="inlineStr">
        <is>
          <t>Meta Sustainability — Energy page (matching = adding new wind/solar to local grids; 100% matched since 2020)</t>
        </is>
      </c>
    </row>
    <row r="33">
      <c r="A33" s="17" t="inlineStr">
        <is>
          <t>S37</t>
        </is>
      </c>
      <c r="B33" s="2" t="inlineStr">
        <is>
          <t>TD Economics — 'Bridging Alberta's AI Data Center Power Gap: A Case for Renewables' (2026-06)</t>
        </is>
      </c>
    </row>
    <row r="34">
      <c r="A34" s="17" t="inlineStr">
        <is>
          <t>S39</t>
        </is>
      </c>
      <c r="B34" s="2" t="inlineStr">
        <is>
          <t>PM of Canada — Canada-Alberta MOU (2025-11-27) + Implementation Agreement (2026-05-15, ss.2.1.1/2.1.2); Clean Energy Canada response</t>
        </is>
      </c>
    </row>
    <row r="35">
      <c r="A35" s="17" t="inlineStr">
        <is>
          <t>S40</t>
        </is>
      </c>
      <c r="B35" s="2" t="inlineStr">
        <is>
          <t>Alberta MSA / Smart Prosperity — TIER electricity High Performance Benchmark 0.37 t CO2e/MWh ('good-as-best-gas')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2026-07-26T18:37:07Z</dcterms:created>
  <dcterms:modified xmlns:dcterms="http://purl.org/dc/terms/" xmlns:xsi="http://www.w3.org/2001/XMLSchema-instance" xsi:type="dcterms:W3CDTF">2026-07-26T18:37:07Z</dcterms:modified>
</cp:coreProperties>
</file>