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TEA Model" sheetId="2" state="visible" r:id="rId2"/>
    <sheet xmlns:r="http://schemas.openxmlformats.org/officeDocument/2006/relationships" name="Sensitivity" sheetId="3" state="visible" r:id="rId3"/>
    <sheet xmlns:r="http://schemas.openxmlformats.org/officeDocument/2006/relationships" name="Char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%"/>
    <numFmt numFmtId="166" formatCode="0.000"/>
    <numFmt numFmtId="167" formatCode="$#,##0"/>
    <numFmt numFmtId="168" formatCode="0.0&quot;x&quot;"/>
  </numFmts>
  <fonts count="12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i val="1"/>
      <color rgb="005A6B7A"/>
      <sz val="11"/>
    </font>
    <font>
      <color rgb="00263238"/>
      <sz val="11"/>
    </font>
    <font>
      <b val="1"/>
      <color rgb="0000897B"/>
      <sz val="11"/>
    </font>
    <font>
      <name val="Calibri"/>
      <b val="1"/>
      <color rgb="00FFFFFF"/>
      <sz val="12"/>
    </font>
    <font>
      <name val="Calibri"/>
      <color rgb="000A1628"/>
      <sz val="11"/>
    </font>
    <font>
      <name val="Calibri"/>
      <b val="1"/>
      <color rgb="000A1628"/>
      <sz val="11"/>
    </font>
    <font>
      <name val="Calibri"/>
      <i val="1"/>
      <color rgb="00B26A00"/>
      <sz val="10"/>
    </font>
    <font>
      <b val="1"/>
      <color rgb="005A6B7A"/>
    </font>
    <font>
      <name val="Calibri"/>
      <b val="1"/>
      <color rgb="00FFD54F"/>
      <sz val="12"/>
    </font>
    <font>
      <b val="1"/>
      <color rgb="0000897B"/>
    </font>
  </fonts>
  <fills count="6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0A1628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1" pivotButton="0" quotePrefix="0" xfId="0"/>
    <xf numFmtId="164" fontId="7" fillId="3" borderId="1" pivotButton="0" quotePrefix="0" xfId="0"/>
    <xf numFmtId="0" fontId="8" fillId="0" borderId="1" pivotButton="0" quotePrefix="0" xfId="0"/>
    <xf numFmtId="165" fontId="7" fillId="3" borderId="1" pivotButton="0" quotePrefix="0" xfId="0"/>
    <xf numFmtId="1" fontId="7" fillId="3" borderId="1" pivotButton="0" quotePrefix="0" xfId="0"/>
    <xf numFmtId="3" fontId="6" fillId="4" borderId="1" pivotButton="0" quotePrefix="0" xfId="0"/>
    <xf numFmtId="166" fontId="6" fillId="4" borderId="1" pivotButton="0" quotePrefix="0" xfId="0"/>
    <xf numFmtId="0" fontId="9" fillId="0" borderId="0" pivotButton="0" quotePrefix="0" xfId="0"/>
    <xf numFmtId="167" fontId="7" fillId="3" borderId="1" pivotButton="0" quotePrefix="0" xfId="0"/>
    <xf numFmtId="167" fontId="6" fillId="4" borderId="1" pivotButton="0" quotePrefix="0" xfId="0"/>
    <xf numFmtId="3" fontId="7" fillId="3" borderId="1" pivotButton="0" quotePrefix="0" xfId="0"/>
    <xf numFmtId="167" fontId="0" fillId="4" borderId="1" pivotButton="0" quotePrefix="0" xfId="0"/>
    <xf numFmtId="0" fontId="0" fillId="0" borderId="1" pivotButton="0" quotePrefix="0" xfId="0"/>
    <xf numFmtId="167" fontId="10" fillId="5" borderId="1" pivotButton="0" quotePrefix="0" xfId="0"/>
    <xf numFmtId="165" fontId="6" fillId="4" borderId="1" pivotButton="0" quotePrefix="0" xfId="0"/>
    <xf numFmtId="168" fontId="10" fillId="5" borderId="1" pivotButton="0" quotePrefix="0" xfId="0"/>
    <xf numFmtId="0" fontId="11" fillId="0" borderId="0" pivotButton="0" quotePrefix="0" xfId="0"/>
    <xf numFmtId="165" fontId="0" fillId="4" borderId="0" applyAlignment="1" pivotButton="0" quotePrefix="0" xfId="0">
      <alignment horizontal="center"/>
    </xf>
    <xf numFmtId="165" fontId="0" fillId="3" borderId="0" applyAlignment="1" pivotButton="0" quotePrefix="0" xfId="0">
      <alignment horizontal="center"/>
    </xf>
    <xf numFmtId="167" fontId="0" fillId="0" borderId="0" applyAlignment="1" pivotButton="0" quotePrefix="0" xfId="0">
      <alignment horizontal="center"/>
    </xf>
    <xf numFmtId="167" fontId="0" fillId="4" borderId="0" applyAlignment="1" pivotButton="0" quotePrefix="0" xfId="0">
      <alignment horizontal="center"/>
    </xf>
    <xf numFmtId="167" fontId="0" fillId="3" borderId="0" applyAlignment="1" pivotButton="0" quotePrefix="0" xfId="0">
      <alignment horizontal="center"/>
    </xf>
    <xf numFmtId="167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CAPEX by item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'TEA Model'!B13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'TEA Model'!$A$14:$A$17</f>
            </numRef>
          </cat>
          <val>
            <numRef>
              <f>'TEA Model'!$B$14:$B$17</f>
            </numRef>
          </val>
        </ser>
        <dLbls>
          <numFmt formatCode="$#,##0"/>
          <showVal val="1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CAPEX line item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Installed cost (USD)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OPEX by item (annual)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'TEA Model'!C26</f>
            </strRef>
          </tx>
          <spPr>
            <a:solidFill xmlns:a="http://schemas.openxmlformats.org/drawingml/2006/main">
              <a:srgbClr val="FFD54F"/>
            </a:solidFill>
            <a:ln xmlns:a="http://schemas.openxmlformats.org/drawingml/2006/main">
              <a:prstDash val="solid"/>
            </a:ln>
          </spPr>
          <cat>
            <numRef>
              <f>'TEA Model'!$A$27:$A$29</f>
            </numRef>
          </cat>
          <val>
            <numRef>
              <f>'TEA Model'!$C$27:$C$29</f>
            </numRef>
          </val>
        </ser>
        <dLbls>
          <numFmt formatCode="$#,##0"/>
          <showVal val="1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OPEX line item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 cost (USD/yr)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Levelized cost of electricity vs the $90/MWh hurdle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'Charts'!B4</f>
            </strRef>
          </tx>
          <spPr>
            <a:solidFill xmlns:a="http://schemas.openxmlformats.org/drawingml/2006/main">
              <a:srgbClr val="00BFA5"/>
            </a:solidFill>
            <a:ln xmlns:a="http://schemas.openxmlformats.org/drawingml/2006/main">
              <a:prstDash val="solid"/>
            </a:ln>
          </spPr>
          <cat>
            <numRef>
              <f>'Charts'!$A$5:$A$7</f>
            </numRef>
          </cat>
          <val>
            <numRef>
              <f>'Charts'!$B$5:$B$7</f>
            </numRef>
          </val>
        </ser>
        <dLbls>
          <numFmt formatCode="$#,##0"/>
          <showVal val="1"/>
        </dLbls>
        <gapWidth val="70"/>
        <axId val="10"/>
        <axId val="100"/>
      </barChart>
      <lineChart>
        <grouping val="standard"/>
        <ser>
          <idx val="1"/>
          <order val="1"/>
          <tx>
            <strRef>
              <f>'Charts'!C4</f>
            </strRef>
          </tx>
          <spPr>
            <a:ln xmlns:a="http://schemas.openxmlformats.org/drawingml/2006/main" w="28575">
              <a:solidFill>
                <a:srgbClr val="FFD54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'Charts'!$C$5:$C$7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LCOE component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 ($/MWh)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76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576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46</row>
      <rowOff>0</rowOff>
    </from>
    <ext cx="6120000" cy="34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4"/>
  <sheetViews>
    <sheetView showGridLines="0" workbookViewId="0">
      <selection activeCell="A1" sqref="A1"/>
    </sheetView>
  </sheetViews>
  <sheetFormatPr baseColWidth="8" defaultRowHeight="15"/>
  <cols>
    <col width="104" customWidth="1" min="1" max="1"/>
  </cols>
  <sheetData>
    <row r="1">
      <c r="A1" s="1" t="inlineStr">
        <is>
          <t>Techno-Economic Analysis — Model Template</t>
        </is>
      </c>
    </row>
    <row r="2">
      <c r="A2" s="2" t="inlineStr">
        <is>
          <t>Bankable · “Real Bet?” series</t>
        </is>
      </c>
    </row>
    <row r="3">
      <c r="A3" s="3" t="inlineStr"/>
    </row>
    <row r="4">
      <c r="A4" s="4" t="inlineStr">
        <is>
          <t>WHAT THIS IS</t>
        </is>
      </c>
    </row>
    <row r="5">
      <c r="A5" s="3" t="inlineStr">
        <is>
          <t>A reusable LCOE / unit-cost model. Each “Real Bet?” episode populates it to answer one question:</t>
        </is>
      </c>
    </row>
    <row r="6">
      <c r="A6" s="3" t="inlineStr">
        <is>
          <t>does this technology pencil out versus the incumbent it has to beat?</t>
        </is>
      </c>
    </row>
    <row r="7">
      <c r="A7" s="3" t="inlineStr"/>
    </row>
    <row r="8">
      <c r="A8" s="4" t="inlineStr">
        <is>
          <t>HOW TO USE</t>
        </is>
      </c>
    </row>
    <row r="9">
      <c r="A9" s="3" t="inlineStr">
        <is>
          <t>1.  Open the ‘TEA Model’ tab.</t>
        </is>
      </c>
    </row>
    <row r="10">
      <c r="A10" s="3" t="inlineStr">
        <is>
          <t>2.  Edit only the YELLOW cells (assumptions, CAPEX items, OPEX rates, the incumbent benchmark).</t>
        </is>
      </c>
    </row>
    <row r="11">
      <c r="A11" s="3" t="inlineStr">
        <is>
          <t>3.  Put a citation for each in the ‘Source’ column (D).</t>
        </is>
      </c>
    </row>
    <row r="12">
      <c r="A12" s="3" t="inlineStr">
        <is>
          <t>4.  Every grey/result cell and both Sensitivity tables recompute automatically.</t>
        </is>
      </c>
    </row>
    <row r="13">
      <c r="A13" s="3" t="inlineStr"/>
    </row>
    <row r="14">
      <c r="A14" s="4" t="inlineStr">
        <is>
          <t>LEGEND</t>
        </is>
      </c>
    </row>
    <row r="15">
      <c r="A15" s="3" t="inlineStr">
        <is>
          <t>Yellow = input you can change      Grey = computed      Dark = headline result</t>
        </is>
      </c>
    </row>
    <row r="16">
      <c r="A16" s="3" t="inlineStr"/>
    </row>
    <row r="17">
      <c r="A17" s="4" t="inlineStr">
        <is>
          <t>SOURCING GATE</t>
        </is>
      </c>
    </row>
    <row r="18">
      <c r="A18" s="3" t="inlineStr">
        <is>
          <t>Every yellow input must carry a citation in the ‘Source’ column before an episode ships.</t>
        </is>
      </c>
    </row>
    <row r="19">
      <c r="A19" s="3" t="inlineStr">
        <is>
          <t>“⚠ source needed” = not yet backed by a reliable source. No unsourced number goes to air.</t>
        </is>
      </c>
    </row>
    <row r="20">
      <c r="A20" s="3" t="inlineStr">
        <is>
          <t>The deep-research step fills these in; the verdict is derived FROM them, never assumed first.</t>
        </is>
      </c>
    </row>
    <row r="21">
      <c r="A21" s="3" t="inlineStr"/>
    </row>
    <row r="22">
      <c r="A22" s="4" t="inlineStr">
        <is>
          <t>DISCLAIMER</t>
        </is>
      </c>
    </row>
    <row r="23">
      <c r="A23" s="3" t="inlineStr">
        <is>
          <t>Figures here are ILLUSTRATIVE placeholders (back-solved for the demo) — NOT yet sourced.</t>
        </is>
      </c>
    </row>
    <row r="24">
      <c r="A24" s="3" t="inlineStr">
        <is>
          <t>Public sources only — no confidential / employer data. Not investment advice. © Bankable.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4" customWidth="1" min="3" max="3"/>
    <col width="46" customWidth="1" min="4" max="4"/>
  </cols>
  <sheetData>
    <row r="1">
      <c r="A1" s="1" t="inlineStr">
        <is>
          <t>TEA — Osmotic Power (Pressure-Retarded Osmosis)</t>
        </is>
      </c>
    </row>
    <row r="2">
      <c r="A2" s="2" t="inlineStr">
        <is>
          <t>Inputs sourced 2026-06-07 (see research/RB01-osmotic-PRO.md) · LCOE basis · $/MWh · bottom-up output cross-checked vs 6 peer-reviewed TEAs</t>
        </is>
      </c>
    </row>
    <row r="4">
      <c r="A4" s="5" t="inlineStr">
        <is>
          <t>1 · ASSUMPTIONS</t>
        </is>
      </c>
      <c r="B4" s="6" t="n"/>
      <c r="C4" s="6" t="n"/>
      <c r="D4" s="7" t="n"/>
    </row>
    <row r="5">
      <c r="A5" s="8" t="inlineStr">
        <is>
          <t>Plant capacity (MW)</t>
        </is>
      </c>
      <c r="B5" s="9" t="n">
        <v>1</v>
      </c>
      <c r="D5" s="10" t="inlineStr">
        <is>
          <t>Modeling basis — normalized per MW</t>
        </is>
      </c>
    </row>
    <row r="6">
      <c r="A6" s="8" t="inlineStr">
        <is>
          <t>Capacity factor</t>
        </is>
      </c>
      <c r="B6" s="11" t="n">
        <v>0.9</v>
      </c>
      <c r="D6" s="10" t="inlineStr">
        <is>
          <t>⚠ source needed</t>
        </is>
      </c>
    </row>
    <row r="7">
      <c r="A7" s="8" t="inlineStr">
        <is>
          <t>Project life (years)</t>
        </is>
      </c>
      <c r="B7" s="12" t="n">
        <v>20</v>
      </c>
      <c r="D7" s="10" t="inlineStr">
        <is>
          <t>⚠ source needed</t>
        </is>
      </c>
    </row>
    <row r="8">
      <c r="A8" s="8" t="inlineStr">
        <is>
          <t>Discount rate</t>
        </is>
      </c>
      <c r="B8" s="11" t="n">
        <v>0.08</v>
      </c>
      <c r="D8" s="10" t="inlineStr">
        <is>
          <t>⚠ set per tech stage/risk — 8% is generous for a TRL-5 FOAK</t>
        </is>
      </c>
    </row>
    <row r="9">
      <c r="A9" s="8" t="inlineStr">
        <is>
          <t>Annual generation (MWh)</t>
        </is>
      </c>
      <c r="B9" s="13">
        <f>B5*8760*B6</f>
        <v/>
      </c>
    </row>
    <row r="10">
      <c r="A10" s="8" t="inlineStr">
        <is>
          <t>Capital recovery factor (CRF)</t>
        </is>
      </c>
      <c r="B10" s="14">
        <f>B8*(1+B8)^B7/((1+B8)^B7-1)</f>
        <v/>
      </c>
    </row>
    <row r="12">
      <c r="A12" s="5" t="inlineStr">
        <is>
          <t>2 · CAPEX BUILD-UP</t>
        </is>
      </c>
      <c r="B12" s="6" t="n"/>
      <c r="C12" s="6" t="n"/>
      <c r="D12" s="7" t="n"/>
    </row>
    <row r="13">
      <c r="A13" s="15" t="inlineStr">
        <is>
          <t>Item</t>
        </is>
      </c>
      <c r="B13" s="15" t="inlineStr">
        <is>
          <t>Cost ($)</t>
        </is>
      </c>
      <c r="D13" s="15" t="inlineStr">
        <is>
          <t>Source</t>
        </is>
      </c>
    </row>
    <row r="14">
      <c r="A14" s="8" t="inlineStr">
        <is>
          <t>Membranes</t>
        </is>
      </c>
      <c r="B14" s="16" t="n">
        <v>5000000</v>
      </c>
      <c r="D14" s="10" t="inlineStr">
        <is>
          <t>⚠ source needed</t>
        </is>
      </c>
    </row>
    <row r="15">
      <c r="A15" s="8" t="inlineStr">
        <is>
          <t>Pressure exchangers</t>
        </is>
      </c>
      <c r="B15" s="16" t="n">
        <v>2000000</v>
      </c>
      <c r="D15" s="10" t="inlineStr">
        <is>
          <t>⚠ source needed</t>
        </is>
      </c>
    </row>
    <row r="16">
      <c r="A16" s="8" t="inlineStr">
        <is>
          <t>Pumps &amp; turbine</t>
        </is>
      </c>
      <c r="B16" s="16" t="n">
        <v>1800000</v>
      </c>
      <c r="D16" s="10" t="inlineStr">
        <is>
          <t>⚠ source needed</t>
        </is>
      </c>
    </row>
    <row r="17">
      <c r="A17" s="8" t="inlineStr">
        <is>
          <t>Civil &amp; balance of plant</t>
        </is>
      </c>
      <c r="B17" s="16" t="n">
        <v>1200000</v>
      </c>
      <c r="D17" s="10" t="inlineStr">
        <is>
          <t>⚠ source needed</t>
        </is>
      </c>
    </row>
    <row r="18">
      <c r="A18" s="8" t="inlineStr">
        <is>
          <t>Equipment subtotal</t>
        </is>
      </c>
      <c r="B18" s="17">
        <f>SUM(B14:B17)</f>
        <v/>
      </c>
    </row>
    <row r="19">
      <c r="A19" s="8" t="inlineStr">
        <is>
          <t>Installation factor</t>
        </is>
      </c>
      <c r="B19" s="11" t="n">
        <v>0.1</v>
      </c>
      <c r="D19" s="10" t="inlineStr">
        <is>
          <t>⚠ source needed</t>
        </is>
      </c>
    </row>
    <row r="20">
      <c r="A20" s="8" t="inlineStr">
        <is>
          <t>Contingency</t>
        </is>
      </c>
      <c r="B20" s="11" t="n">
        <v>0.19</v>
      </c>
      <c r="D20" s="10" t="inlineStr">
        <is>
          <t>⚠ source needed</t>
        </is>
      </c>
    </row>
    <row r="21">
      <c r="A21" s="8" t="inlineStr">
        <is>
          <t>Total installed CAPEX</t>
        </is>
      </c>
      <c r="B21" s="17">
        <f>B18*(1+B19)*(1+B20)</f>
        <v/>
      </c>
    </row>
    <row r="22">
      <c r="A22" s="8" t="inlineStr">
        <is>
          <t>Annualized CAPEX ($/yr)</t>
        </is>
      </c>
      <c r="B22" s="17">
        <f>B21*B10</f>
        <v/>
      </c>
    </row>
    <row r="23">
      <c r="A23" s="8" t="inlineStr">
        <is>
          <t>CAPEX ($/MWh)</t>
        </is>
      </c>
      <c r="B23" s="17">
        <f>B22/B9</f>
        <v/>
      </c>
    </row>
    <row r="25">
      <c r="A25" s="5" t="inlineStr">
        <is>
          <t>3 · OPEX BUILD-UP (annual)</t>
        </is>
      </c>
      <c r="B25" s="6" t="n"/>
      <c r="C25" s="6" t="n"/>
      <c r="D25" s="7" t="n"/>
    </row>
    <row r="26">
      <c r="A26" s="15" t="inlineStr">
        <is>
          <t>Item</t>
        </is>
      </c>
      <c r="B26" s="15" t="inlineStr">
        <is>
          <t>Basis</t>
        </is>
      </c>
      <c r="C26" s="15" t="inlineStr">
        <is>
          <t>Annual ($)</t>
        </is>
      </c>
      <c r="D26" s="15" t="inlineStr">
        <is>
          <t>Source</t>
        </is>
      </c>
    </row>
    <row r="27">
      <c r="A27" s="8" t="inlineStr">
        <is>
          <t>Pumping energy ($/MWh)</t>
        </is>
      </c>
      <c r="B27" s="18" t="n">
        <v>40</v>
      </c>
      <c r="C27" s="19">
        <f>B27*$B$9</f>
        <v/>
      </c>
      <c r="D27" s="10" t="inlineStr">
        <is>
          <t>⚠ source needed</t>
        </is>
      </c>
    </row>
    <row r="28">
      <c r="A28" s="8" t="inlineStr">
        <is>
          <t>Membrane replacement ($/MWh)</t>
        </is>
      </c>
      <c r="B28" s="18" t="n">
        <v>30</v>
      </c>
      <c r="C28" s="19">
        <f>B28*$B$9</f>
        <v/>
      </c>
      <c r="D28" s="10" t="inlineStr">
        <is>
          <t>⚠ source needed</t>
        </is>
      </c>
    </row>
    <row r="29">
      <c r="A29" s="8" t="inlineStr">
        <is>
          <t>Fixed O&amp;M ($/yr)</t>
        </is>
      </c>
      <c r="B29" s="16" t="n">
        <v>157680</v>
      </c>
      <c r="C29" s="19">
        <f>B29</f>
        <v/>
      </c>
      <c r="D29" s="10" t="inlineStr">
        <is>
          <t>⚠ source needed</t>
        </is>
      </c>
    </row>
    <row r="30">
      <c r="A30" s="8" t="inlineStr">
        <is>
          <t>Total annual OPEX</t>
        </is>
      </c>
      <c r="B30" s="20" t="n"/>
      <c r="C30" s="17">
        <f>SUM(C27:C29)</f>
        <v/>
      </c>
    </row>
    <row r="31">
      <c r="A31" s="8" t="inlineStr">
        <is>
          <t>OPEX ($/MWh)</t>
        </is>
      </c>
      <c r="B31" s="17">
        <f>C30/B9</f>
        <v/>
      </c>
    </row>
    <row r="33">
      <c r="A33" s="5" t="inlineStr">
        <is>
          <t>4 · RESULTS</t>
        </is>
      </c>
      <c r="B33" s="6" t="n"/>
      <c r="C33" s="6" t="n"/>
      <c r="D33" s="7" t="n"/>
    </row>
    <row r="34">
      <c r="A34" s="8" t="inlineStr">
        <is>
          <t>LCOE — Levelized Cost of Electricity ($/MWh)</t>
        </is>
      </c>
      <c r="B34" s="21">
        <f>B23+B31</f>
        <v/>
      </c>
    </row>
    <row r="35">
      <c r="A35" s="8" t="inlineStr">
        <is>
          <t xml:space="preserve">  — CAPEX share</t>
        </is>
      </c>
      <c r="B35" s="22">
        <f>B23/B34</f>
        <v/>
      </c>
    </row>
    <row r="36">
      <c r="A36" s="8" t="inlineStr">
        <is>
          <t xml:space="preserve">  — OPEX share</t>
        </is>
      </c>
      <c r="B36" s="22">
        <f>B31/B34</f>
        <v/>
      </c>
    </row>
    <row r="37">
      <c r="A37" s="8" t="inlineStr">
        <is>
          <t>Incumbent benchmark ($/MWh)</t>
        </is>
      </c>
      <c r="B37" s="16" t="n">
        <v>90</v>
      </c>
      <c r="D37" s="10" t="inlineStr">
        <is>
          <t>⚠ source needed</t>
        </is>
      </c>
    </row>
    <row r="38">
      <c r="A38" s="8" t="inlineStr">
        <is>
          <t>Premium vs incumbent</t>
        </is>
      </c>
      <c r="B38" s="23">
        <f>B34/B37</f>
        <v/>
      </c>
    </row>
    <row r="40">
      <c r="A40" s="2" t="inlineStr">
        <is>
          <t>Literature LCOE benchmark (6 peer-reviewed TEAs): $56–352/MWh. Standalone/seawater ~$350; current-tech hypersaline ~$200–260; best-case (ideal membrane + co-located hypersaline) ~$56–105. This model's bottom-up output sits in the current-tech hypersaline band. Verdict: OVERHYPED standalone; ‘Watch’ only co-located with hypersaline brine. Detail: research/RB01-osmotic-PRO.md.</t>
        </is>
      </c>
    </row>
  </sheetData>
  <mergeCells count="7">
    <mergeCell ref="A1:D1"/>
    <mergeCell ref="A40:D40"/>
    <mergeCell ref="A12:D12"/>
    <mergeCell ref="A4:D4"/>
    <mergeCell ref="A25:D25"/>
    <mergeCell ref="A2:D2"/>
    <mergeCell ref="A33:D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Sensitivity</t>
        </is>
      </c>
    </row>
    <row r="3">
      <c r="A3" s="24" t="inlineStr">
        <is>
          <t>LCOE ($/MWh) vs discount rate</t>
        </is>
      </c>
    </row>
    <row r="4">
      <c r="A4" t="inlineStr">
        <is>
          <t>Discount rate</t>
        </is>
      </c>
      <c r="B4" s="25" t="n">
        <v>0.05</v>
      </c>
      <c r="C4" s="25" t="n">
        <v>0.065</v>
      </c>
      <c r="D4" s="26" t="n">
        <v>0.08</v>
      </c>
      <c r="E4" s="25" t="n">
        <v>0.095</v>
      </c>
      <c r="F4" s="25" t="n">
        <v>0.11</v>
      </c>
    </row>
    <row r="5">
      <c r="A5" t="inlineStr">
        <is>
          <t>LCOE ($/MWh)</t>
        </is>
      </c>
      <c r="B5" s="27">
        <f>'TEA Model'!$B$21*(B4*(1+B4)^'TEA Model'!$B$7/((1+B4)^'TEA Model'!$B$7-1))/'TEA Model'!$B$9+'TEA Model'!$B$31</f>
        <v/>
      </c>
      <c r="C5" s="27">
        <f>'TEA Model'!$B$21*(C4*(1+C4)^'TEA Model'!$B$7/((1+C4)^'TEA Model'!$B$7-1))/'TEA Model'!$B$9+'TEA Model'!$B$31</f>
        <v/>
      </c>
      <c r="D5" s="27">
        <f>'TEA Model'!$B$21*(D4*(1+D4)^'TEA Model'!$B$7/((1+D4)^'TEA Model'!$B$7-1))/'TEA Model'!$B$9+'TEA Model'!$B$31</f>
        <v/>
      </c>
      <c r="E5" s="27">
        <f>'TEA Model'!$B$21*(E4*(1+E4)^'TEA Model'!$B$7/((1+E4)^'TEA Model'!$B$7-1))/'TEA Model'!$B$9+'TEA Model'!$B$31</f>
        <v/>
      </c>
      <c r="F5" s="27">
        <f>'TEA Model'!$B$21*(F4*(1+F4)^'TEA Model'!$B$7/((1+F4)^'TEA Model'!$B$7-1))/'TEA Model'!$B$9+'TEA Model'!$B$31</f>
        <v/>
      </c>
    </row>
    <row r="8">
      <c r="A8" s="24" t="inlineStr">
        <is>
          <t>LCOE ($/MWh) vs membrane cost</t>
        </is>
      </c>
    </row>
    <row r="9">
      <c r="A9" t="inlineStr">
        <is>
          <t>Membrane cost ($)</t>
        </is>
      </c>
      <c r="B9" s="28" t="n">
        <v>3000000</v>
      </c>
      <c r="C9" s="28" t="n">
        <v>4000000</v>
      </c>
      <c r="D9" s="29" t="n">
        <v>5000000</v>
      </c>
      <c r="E9" s="28" t="n">
        <v>6000000</v>
      </c>
      <c r="F9" s="28" t="n">
        <v>7000000</v>
      </c>
    </row>
    <row r="10">
      <c r="A10" t="inlineStr">
        <is>
          <t>LCOE ($/MWh)</t>
        </is>
      </c>
      <c r="B10" s="27">
        <f>((B9+('TEA Model'!$B$15+'TEA Model'!$B$16+'TEA Model'!$B$17))*(1+'TEA Model'!$B$19)*(1+'TEA Model'!$B$20)*'TEA Model'!$B$10)/'TEA Model'!$B$9+'TEA Model'!$B$31</f>
        <v/>
      </c>
      <c r="C10" s="27">
        <f>((C9+('TEA Model'!$B$15+'TEA Model'!$B$16+'TEA Model'!$B$17))*(1+'TEA Model'!$B$19)*(1+'TEA Model'!$B$20)*'TEA Model'!$B$10)/'TEA Model'!$B$9+'TEA Model'!$B$31</f>
        <v/>
      </c>
      <c r="D10" s="27">
        <f>((D9+('TEA Model'!$B$15+'TEA Model'!$B$16+'TEA Model'!$B$17))*(1+'TEA Model'!$B$19)*(1+'TEA Model'!$B$20)*'TEA Model'!$B$10)/'TEA Model'!$B$9+'TEA Model'!$B$31</f>
        <v/>
      </c>
      <c r="E10" s="27">
        <f>((E9+('TEA Model'!$B$15+'TEA Model'!$B$16+'TEA Model'!$B$17))*(1+'TEA Model'!$B$19)*(1+'TEA Model'!$B$20)*'TEA Model'!$B$10)/'TEA Model'!$B$9+'TEA Model'!$B$31</f>
        <v/>
      </c>
      <c r="F10" s="27">
        <f>((F9+('TEA Model'!$B$15+'TEA Model'!$B$16+'TEA Model'!$B$17))*(1+'TEA Model'!$B$19)*(1+'TEA Model'!$B$20)*'TEA Model'!$B$10)/'TEA Model'!$B$9+'TEA Model'!$B$31</f>
        <v/>
      </c>
    </row>
    <row r="12">
      <c r="A12" s="2" t="inlineStr">
        <is>
          <t>Highlighted column = current base case. Edit the row of values to re-scan.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4" customWidth="1" min="3" max="3"/>
  </cols>
  <sheetData>
    <row r="1">
      <c r="A1" s="1" t="inlineStr">
        <is>
          <t>Osmotic Power — cost visuals</t>
        </is>
      </c>
    </row>
    <row r="2">
      <c r="A2" s="2" t="inlineStr">
        <is>
          <t>Bars = this model's build-up (illustrative until every input is sourced). Gold line = $90/MWh firm-power benchmark — the level the LCOE has to get UNDER to pencil.</t>
        </is>
      </c>
    </row>
    <row r="4">
      <c r="A4" s="15" t="inlineStr">
        <is>
          <t>LCOE component</t>
        </is>
      </c>
      <c r="B4" s="15" t="inlineStr">
        <is>
          <t>LCOE ($/MWh)</t>
        </is>
      </c>
      <c r="C4" s="15" t="inlineStr">
        <is>
          <t>Hurdle: $90/MWh firm power</t>
        </is>
      </c>
    </row>
    <row r="5">
      <c r="A5" t="inlineStr">
        <is>
          <t>CAPEX</t>
        </is>
      </c>
      <c r="B5" s="30">
        <f>'TEA Model'!B23</f>
        <v/>
      </c>
      <c r="C5" s="30">
        <f>'TEA Model'!$B$37</f>
        <v/>
      </c>
    </row>
    <row r="6">
      <c r="A6" t="inlineStr">
        <is>
          <t>OPEX</t>
        </is>
      </c>
      <c r="B6" s="30">
        <f>'TEA Model'!B31</f>
        <v/>
      </c>
      <c r="C6" s="30">
        <f>'TEA Model'!$B$37</f>
        <v/>
      </c>
    </row>
    <row r="7">
      <c r="A7" t="inlineStr">
        <is>
          <t>Total LCOE</t>
        </is>
      </c>
      <c r="B7" s="30">
        <f>'TEA Model'!B34</f>
        <v/>
      </c>
      <c r="C7" s="30">
        <f>'TEA Model'!$B$37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2026-06-14T06:05:07Z</dcterms:created>
  <dcterms:modified xmlns:dcterms="http://purl.org/dc/terms/" xmlns:xsi="http://www.w3.org/2001/XMLSchema-instance" xsi:type="dcterms:W3CDTF">2026-06-14T06:05:07Z</dcterms:modified>
</cp:coreProperties>
</file>